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6 GODINA\Filijala  Beograd\Druga izmena i dopuna fin.plana za 2026\"/>
    </mc:Choice>
  </mc:AlternateContent>
  <bookViews>
    <workbookView xWindow="0" yWindow="0" windowWidth="28800" windowHeight="134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3" i="1"/>
  <c r="E50" i="1"/>
  <c r="C218" i="1" l="1"/>
  <c r="C160" i="1" l="1"/>
  <c r="C29" i="1"/>
  <c r="D226" i="1"/>
  <c r="E226" i="1"/>
  <c r="F226" i="1"/>
  <c r="G226" i="1"/>
  <c r="C227" i="1"/>
  <c r="D224" i="1"/>
  <c r="E224" i="1"/>
  <c r="F224" i="1"/>
  <c r="G224" i="1"/>
  <c r="C225" i="1"/>
  <c r="D216" i="1"/>
  <c r="D215" i="1" s="1"/>
  <c r="E216" i="1"/>
  <c r="F216" i="1"/>
  <c r="G216" i="1"/>
  <c r="C219" i="1"/>
  <c r="C220" i="1"/>
  <c r="C221" i="1"/>
  <c r="C222" i="1"/>
  <c r="C223" i="1"/>
  <c r="C217" i="1"/>
  <c r="C214" i="1"/>
  <c r="D213" i="1"/>
  <c r="E213" i="1"/>
  <c r="F213" i="1"/>
  <c r="G213" i="1"/>
  <c r="D209" i="1"/>
  <c r="E209" i="1"/>
  <c r="F209" i="1"/>
  <c r="G209" i="1"/>
  <c r="C210" i="1"/>
  <c r="C206" i="1"/>
  <c r="D207" i="1"/>
  <c r="E207" i="1"/>
  <c r="F207" i="1"/>
  <c r="G207" i="1"/>
  <c r="C208" i="1"/>
  <c r="D205" i="1"/>
  <c r="E205" i="1"/>
  <c r="F205" i="1"/>
  <c r="G205" i="1"/>
  <c r="C204" i="1"/>
  <c r="D203" i="1"/>
  <c r="E203" i="1"/>
  <c r="F203" i="1"/>
  <c r="G203" i="1"/>
  <c r="C201" i="1"/>
  <c r="C202" i="1"/>
  <c r="D200" i="1"/>
  <c r="E200" i="1"/>
  <c r="F200" i="1"/>
  <c r="G200" i="1"/>
  <c r="C198" i="1"/>
  <c r="D197" i="1"/>
  <c r="E197" i="1"/>
  <c r="E196" i="1" s="1"/>
  <c r="F197" i="1"/>
  <c r="F196" i="1" s="1"/>
  <c r="G197" i="1"/>
  <c r="G196" i="1" s="1"/>
  <c r="C46" i="1"/>
  <c r="G43" i="1"/>
  <c r="C194" i="1"/>
  <c r="D193" i="1"/>
  <c r="E193" i="1"/>
  <c r="E192" i="1" s="1"/>
  <c r="E191" i="1" s="1"/>
  <c r="F193" i="1"/>
  <c r="F192" i="1" s="1"/>
  <c r="F191" i="1" s="1"/>
  <c r="G193" i="1"/>
  <c r="G192" i="1" s="1"/>
  <c r="G191" i="1" s="1"/>
  <c r="C190" i="1"/>
  <c r="G189" i="1"/>
  <c r="F189" i="1"/>
  <c r="E189" i="1"/>
  <c r="D189" i="1"/>
  <c r="C188" i="1"/>
  <c r="D187" i="1"/>
  <c r="E187" i="1"/>
  <c r="F187" i="1"/>
  <c r="G187" i="1"/>
  <c r="G186" i="1" s="1"/>
  <c r="G185" i="1" s="1"/>
  <c r="C147" i="1"/>
  <c r="C182" i="1"/>
  <c r="C183" i="1"/>
  <c r="C184" i="1"/>
  <c r="C181" i="1"/>
  <c r="C178" i="1"/>
  <c r="C179" i="1"/>
  <c r="C177" i="1"/>
  <c r="G176" i="1"/>
  <c r="C170" i="1"/>
  <c r="C171" i="1"/>
  <c r="C172" i="1"/>
  <c r="C173" i="1"/>
  <c r="C174" i="1"/>
  <c r="C175" i="1"/>
  <c r="C169" i="1"/>
  <c r="D168" i="1"/>
  <c r="E168" i="1"/>
  <c r="F168" i="1"/>
  <c r="G168" i="1"/>
  <c r="C167" i="1"/>
  <c r="D166" i="1"/>
  <c r="E166" i="1"/>
  <c r="F166" i="1"/>
  <c r="G166" i="1"/>
  <c r="D162" i="1"/>
  <c r="E162" i="1"/>
  <c r="F162" i="1"/>
  <c r="G162" i="1"/>
  <c r="C161" i="1"/>
  <c r="D159" i="1"/>
  <c r="E159" i="1"/>
  <c r="F159" i="1"/>
  <c r="G159" i="1"/>
  <c r="C157" i="1"/>
  <c r="C158" i="1"/>
  <c r="D146" i="1"/>
  <c r="E146" i="1"/>
  <c r="F146" i="1"/>
  <c r="G146" i="1"/>
  <c r="D136" i="1"/>
  <c r="D135" i="1" s="1"/>
  <c r="E136" i="1"/>
  <c r="F136" i="1"/>
  <c r="G136" i="1"/>
  <c r="D130" i="1"/>
  <c r="D129" i="1" s="1"/>
  <c r="E130" i="1"/>
  <c r="E129" i="1" s="1"/>
  <c r="F130" i="1"/>
  <c r="F129" i="1" s="1"/>
  <c r="G130" i="1"/>
  <c r="G129" i="1" s="1"/>
  <c r="D127" i="1"/>
  <c r="E127" i="1"/>
  <c r="F127" i="1"/>
  <c r="G127" i="1"/>
  <c r="D125" i="1"/>
  <c r="E125" i="1"/>
  <c r="F125" i="1"/>
  <c r="G125" i="1"/>
  <c r="D123" i="1"/>
  <c r="E123" i="1"/>
  <c r="F123" i="1"/>
  <c r="G123" i="1"/>
  <c r="D118" i="1"/>
  <c r="E118" i="1"/>
  <c r="F118" i="1"/>
  <c r="G118" i="1"/>
  <c r="D115" i="1"/>
  <c r="E115" i="1"/>
  <c r="F115" i="1"/>
  <c r="G115" i="1"/>
  <c r="D111" i="1"/>
  <c r="E111" i="1"/>
  <c r="F111" i="1"/>
  <c r="G111" i="1"/>
  <c r="D108" i="1"/>
  <c r="E108" i="1"/>
  <c r="F108" i="1"/>
  <c r="G108" i="1"/>
  <c r="D105" i="1"/>
  <c r="E105" i="1"/>
  <c r="F105" i="1"/>
  <c r="G105" i="1"/>
  <c r="D102" i="1"/>
  <c r="E102" i="1"/>
  <c r="F102" i="1"/>
  <c r="G102" i="1"/>
  <c r="D98" i="1"/>
  <c r="E98" i="1"/>
  <c r="F98" i="1"/>
  <c r="G98" i="1"/>
  <c r="D92" i="1"/>
  <c r="E92" i="1"/>
  <c r="E91" i="1" s="1"/>
  <c r="F92" i="1"/>
  <c r="G92" i="1"/>
  <c r="G91" i="1" s="1"/>
  <c r="D89" i="1"/>
  <c r="E89" i="1"/>
  <c r="F89" i="1"/>
  <c r="G89" i="1"/>
  <c r="D87" i="1"/>
  <c r="E87" i="1"/>
  <c r="F87" i="1"/>
  <c r="G87" i="1"/>
  <c r="D81" i="1"/>
  <c r="E81" i="1"/>
  <c r="F81" i="1"/>
  <c r="G81" i="1"/>
  <c r="D76" i="1"/>
  <c r="E76" i="1"/>
  <c r="F76" i="1"/>
  <c r="G76" i="1"/>
  <c r="D66" i="1"/>
  <c r="E66" i="1"/>
  <c r="F66" i="1"/>
  <c r="G66" i="1"/>
  <c r="D63" i="1"/>
  <c r="E63" i="1"/>
  <c r="F63" i="1"/>
  <c r="G63" i="1"/>
  <c r="D60" i="1"/>
  <c r="E60" i="1"/>
  <c r="F60" i="1"/>
  <c r="G60" i="1"/>
  <c r="G59" i="1" s="1"/>
  <c r="G50" i="1"/>
  <c r="G47" i="1"/>
  <c r="E42" i="1"/>
  <c r="F42" i="1"/>
  <c r="C44" i="1"/>
  <c r="G36" i="1"/>
  <c r="F36" i="1"/>
  <c r="E36" i="1"/>
  <c r="D36" i="1"/>
  <c r="C39" i="1"/>
  <c r="C138" i="1"/>
  <c r="C139" i="1"/>
  <c r="C140" i="1"/>
  <c r="C141" i="1"/>
  <c r="C142" i="1"/>
  <c r="C143" i="1"/>
  <c r="C144" i="1"/>
  <c r="C145" i="1"/>
  <c r="C148" i="1"/>
  <c r="C149" i="1"/>
  <c r="C150" i="1"/>
  <c r="C151" i="1"/>
  <c r="C152" i="1"/>
  <c r="C153" i="1"/>
  <c r="C154" i="1"/>
  <c r="C137" i="1"/>
  <c r="C133" i="1"/>
  <c r="C132" i="1"/>
  <c r="C134" i="1"/>
  <c r="C131" i="1"/>
  <c r="C128" i="1"/>
  <c r="C126" i="1"/>
  <c r="C124" i="1"/>
  <c r="C122" i="1"/>
  <c r="C121" i="1"/>
  <c r="C120" i="1"/>
  <c r="C119" i="1"/>
  <c r="C117" i="1"/>
  <c r="C116" i="1"/>
  <c r="C114" i="1"/>
  <c r="C113" i="1"/>
  <c r="C112" i="1"/>
  <c r="C110" i="1"/>
  <c r="C109" i="1"/>
  <c r="C107" i="1"/>
  <c r="C106" i="1"/>
  <c r="C103" i="1"/>
  <c r="C101" i="1"/>
  <c r="C100" i="1"/>
  <c r="C97" i="1"/>
  <c r="C99" i="1"/>
  <c r="C96" i="1"/>
  <c r="C95" i="1"/>
  <c r="C94" i="1"/>
  <c r="C93" i="1"/>
  <c r="C74" i="1"/>
  <c r="C85" i="1"/>
  <c r="C90" i="1"/>
  <c r="C88" i="1"/>
  <c r="C86" i="1"/>
  <c r="C84" i="1"/>
  <c r="C83" i="1"/>
  <c r="C82" i="1"/>
  <c r="C80" i="1"/>
  <c r="C79" i="1"/>
  <c r="C78" i="1"/>
  <c r="C77" i="1"/>
  <c r="C75" i="1"/>
  <c r="C73" i="1"/>
  <c r="C72" i="1"/>
  <c r="C71" i="1"/>
  <c r="C70" i="1"/>
  <c r="C69" i="1"/>
  <c r="C68" i="1"/>
  <c r="C67" i="1"/>
  <c r="C65" i="1"/>
  <c r="C64" i="1"/>
  <c r="C62" i="1"/>
  <c r="C61" i="1"/>
  <c r="C57" i="1"/>
  <c r="D56" i="1"/>
  <c r="E56" i="1"/>
  <c r="F56" i="1"/>
  <c r="G56" i="1"/>
  <c r="C55" i="1"/>
  <c r="D54" i="1"/>
  <c r="E54" i="1"/>
  <c r="F54" i="1"/>
  <c r="G54" i="1"/>
  <c r="C53" i="1"/>
  <c r="C52" i="1"/>
  <c r="C51" i="1"/>
  <c r="C49" i="1"/>
  <c r="C48" i="1"/>
  <c r="C45" i="1"/>
  <c r="C41" i="1"/>
  <c r="D40" i="1"/>
  <c r="E40" i="1"/>
  <c r="F40" i="1"/>
  <c r="G40" i="1"/>
  <c r="D34" i="1"/>
  <c r="F34" i="1"/>
  <c r="C38" i="1"/>
  <c r="C37" i="1"/>
  <c r="C35" i="1"/>
  <c r="G135" i="1" l="1"/>
  <c r="G104" i="1"/>
  <c r="F59" i="1"/>
  <c r="F104" i="1"/>
  <c r="F186" i="1"/>
  <c r="F185" i="1" s="1"/>
  <c r="E215" i="1"/>
  <c r="E212" i="1" s="1"/>
  <c r="E211" i="1" s="1"/>
  <c r="C226" i="1"/>
  <c r="E59" i="1"/>
  <c r="F215" i="1"/>
  <c r="F212" i="1" s="1"/>
  <c r="F211" i="1" s="1"/>
  <c r="C224" i="1"/>
  <c r="D212" i="1"/>
  <c r="D211" i="1" s="1"/>
  <c r="C216" i="1"/>
  <c r="C213" i="1"/>
  <c r="E199" i="1"/>
  <c r="E195" i="1" s="1"/>
  <c r="F199" i="1"/>
  <c r="F195" i="1" s="1"/>
  <c r="D199" i="1"/>
  <c r="E186" i="1"/>
  <c r="E185" i="1" s="1"/>
  <c r="F135" i="1"/>
  <c r="D104" i="1"/>
  <c r="F91" i="1"/>
  <c r="F33" i="1"/>
  <c r="G215" i="1"/>
  <c r="G212" i="1" s="1"/>
  <c r="G199" i="1"/>
  <c r="G195" i="1" s="1"/>
  <c r="C189" i="1"/>
  <c r="G42" i="1"/>
  <c r="C209" i="1"/>
  <c r="C207" i="1"/>
  <c r="D196" i="1"/>
  <c r="C197" i="1"/>
  <c r="C200" i="1"/>
  <c r="C203" i="1"/>
  <c r="C205" i="1"/>
  <c r="D192" i="1"/>
  <c r="C193" i="1"/>
  <c r="D186" i="1"/>
  <c r="C187" i="1"/>
  <c r="C159" i="1"/>
  <c r="C162" i="1"/>
  <c r="C168" i="1"/>
  <c r="E135" i="1"/>
  <c r="C136" i="1"/>
  <c r="C146" i="1"/>
  <c r="C130" i="1"/>
  <c r="E104" i="1"/>
  <c r="C105" i="1"/>
  <c r="C108" i="1"/>
  <c r="C111" i="1"/>
  <c r="C115" i="1"/>
  <c r="C118" i="1"/>
  <c r="C123" i="1"/>
  <c r="C125" i="1"/>
  <c r="C127" i="1"/>
  <c r="D91" i="1"/>
  <c r="C92" i="1"/>
  <c r="C98" i="1"/>
  <c r="C102" i="1"/>
  <c r="D59" i="1"/>
  <c r="C60" i="1"/>
  <c r="C63" i="1"/>
  <c r="C66" i="1"/>
  <c r="C76" i="1"/>
  <c r="C81" i="1"/>
  <c r="C87" i="1"/>
  <c r="C89" i="1"/>
  <c r="D42" i="1"/>
  <c r="C43" i="1"/>
  <c r="C47" i="1"/>
  <c r="C50" i="1"/>
  <c r="D33" i="1"/>
  <c r="C36" i="1"/>
  <c r="C40" i="1"/>
  <c r="C54" i="1"/>
  <c r="C56" i="1"/>
  <c r="E27" i="1"/>
  <c r="D27" i="1"/>
  <c r="F27" i="1"/>
  <c r="G27" i="1"/>
  <c r="D18" i="1"/>
  <c r="E18" i="1"/>
  <c r="F18" i="1"/>
  <c r="G18" i="1"/>
  <c r="D5" i="1"/>
  <c r="E5" i="1"/>
  <c r="F5" i="1"/>
  <c r="G5" i="1"/>
  <c r="C28" i="1"/>
  <c r="D7" i="1"/>
  <c r="E7" i="1"/>
  <c r="F7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6" i="1"/>
  <c r="C9" i="1"/>
  <c r="C8" i="1"/>
  <c r="C135" i="1" l="1"/>
  <c r="C212" i="1"/>
  <c r="D195" i="1"/>
  <c r="C195" i="1" s="1"/>
  <c r="C186" i="1"/>
  <c r="D185" i="1"/>
  <c r="C42" i="1"/>
  <c r="C18" i="1"/>
  <c r="C5" i="1"/>
  <c r="G211" i="1"/>
  <c r="C211" i="1" s="1"/>
  <c r="C215" i="1"/>
  <c r="C192" i="1"/>
  <c r="D191" i="1"/>
  <c r="C191" i="1" s="1"/>
  <c r="C196" i="1"/>
  <c r="C27" i="1"/>
  <c r="G7" i="1" l="1"/>
  <c r="C7" i="1" l="1"/>
  <c r="C199" i="1" l="1"/>
  <c r="E34" i="1"/>
  <c r="G34" i="1"/>
  <c r="G33" i="1" s="1"/>
  <c r="E33" i="1" l="1"/>
  <c r="C34" i="1"/>
  <c r="C33" i="1" l="1"/>
  <c r="G156" i="1"/>
  <c r="F156" i="1"/>
  <c r="E156" i="1"/>
  <c r="D156" i="1"/>
  <c r="C156" i="1" l="1"/>
  <c r="G180" i="1" l="1"/>
  <c r="G155" i="1" s="1"/>
  <c r="G58" i="1" s="1"/>
  <c r="G32" i="1" s="1"/>
  <c r="G228" i="1" l="1"/>
  <c r="C185" i="1"/>
  <c r="C166" i="1"/>
  <c r="C165" i="1"/>
  <c r="C164" i="1"/>
  <c r="C163" i="1"/>
  <c r="F180" i="1"/>
  <c r="E180" i="1"/>
  <c r="D180" i="1"/>
  <c r="F176" i="1"/>
  <c r="E176" i="1"/>
  <c r="D176" i="1"/>
  <c r="C129" i="1"/>
  <c r="C104" i="1"/>
  <c r="C91" i="1"/>
  <c r="E155" i="1" l="1"/>
  <c r="E58" i="1" s="1"/>
  <c r="E32" i="1" s="1"/>
  <c r="E228" i="1" s="1"/>
  <c r="F155" i="1"/>
  <c r="F58" i="1" s="1"/>
  <c r="F32" i="1" s="1"/>
  <c r="F228" i="1" s="1"/>
  <c r="C180" i="1"/>
  <c r="C176" i="1"/>
  <c r="D155" i="1"/>
  <c r="G26" i="1"/>
  <c r="F26" i="1"/>
  <c r="E26" i="1"/>
  <c r="D26" i="1"/>
  <c r="C155" i="1" l="1"/>
  <c r="D58" i="1"/>
  <c r="C26" i="1"/>
  <c r="G20" i="1"/>
  <c r="G4" i="1" s="1"/>
  <c r="G30" i="1" s="1"/>
  <c r="F20" i="1"/>
  <c r="F4" i="1" s="1"/>
  <c r="F30" i="1" s="1"/>
  <c r="E20" i="1"/>
  <c r="E4" i="1" s="1"/>
  <c r="E30" i="1" s="1"/>
  <c r="D20" i="1"/>
  <c r="C58" i="1" l="1"/>
  <c r="D32" i="1"/>
  <c r="C20" i="1"/>
  <c r="D4" i="1"/>
  <c r="D228" i="1" l="1"/>
  <c r="C228" i="1" s="1"/>
  <c r="C32" i="1"/>
  <c r="C4" i="1"/>
  <c r="D30" i="1"/>
  <c r="C30" i="1" s="1"/>
  <c r="C59" i="1" l="1"/>
</calcChain>
</file>

<file path=xl/sharedStrings.xml><?xml version="1.0" encoding="utf-8"?>
<sst xmlns="http://schemas.openxmlformats.org/spreadsheetml/2006/main" count="235" uniqueCount="235">
  <si>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</si>
  <si>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</si>
  <si>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</si>
  <si>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</si>
  <si>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</si>
  <si>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</si>
  <si>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</si>
  <si>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</si>
  <si>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</si>
  <si>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ТРАНСФЕРИ ИЗМЕЂУ БУЏЕТСКИХ КОРИСНИКА НА ИСТОМ НИВОУ</t>
  </si>
  <si>
    <t>РАСХОДИ</t>
  </si>
  <si>
    <t>СТАЛНИ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</si>
  <si>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</si>
  <si>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</si>
  <si>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</si>
  <si>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</si>
  <si>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МАТЕРИЈАЛ</t>
  </si>
  <si>
    <t>МАШИНЕ И ОПРЕМА</t>
  </si>
  <si>
    <t>ОТПРЕМНИНА</t>
  </si>
  <si>
    <t>ЈУБИЛАРНЕ НАГРАДЕ</t>
  </si>
  <si>
    <t>ТЕКУЋИ ПРИХОДИ</t>
  </si>
  <si>
    <t>ТЕКУЋИ РАСХОДИ</t>
  </si>
  <si>
    <t xml:space="preserve">УКУПНИ РАСХОДИ И ИЗДАЦИ </t>
  </si>
  <si>
    <t>Поправка електричне и електронске опреме</t>
  </si>
  <si>
    <t>Централно грејање</t>
  </si>
  <si>
    <t>Дератизација</t>
  </si>
  <si>
    <t>Услуге заштите имовине-ФТО</t>
  </si>
  <si>
    <t>Телефон, телекс и телефакс</t>
  </si>
  <si>
    <t>Услуге мобилног телефона</t>
  </si>
  <si>
    <t>Осигурање возила</t>
  </si>
  <si>
    <t>Репрезентација</t>
  </si>
  <si>
    <t>Зидарски радови</t>
  </si>
  <si>
    <t>Радови на водоводу и канализацији (санација мокрих чворова)</t>
  </si>
  <si>
    <t>Остале услуге и материјали за текуће поправке и одржавање зграде</t>
  </si>
  <si>
    <t>Канцеларијски материјал</t>
  </si>
  <si>
    <t>Уља и мазива</t>
  </si>
  <si>
    <t>Ост.матер.за прев.сред.(гуме,резервни делови)</t>
  </si>
  <si>
    <t>Лекови</t>
  </si>
  <si>
    <t>Алат и инвентар</t>
  </si>
  <si>
    <t>ОСТАЛИ ПОРЕЗИ</t>
  </si>
  <si>
    <t>Столарски радови</t>
  </si>
  <si>
    <t>Допринос за коришћење вода</t>
  </si>
  <si>
    <t>Лабораторијске услуге</t>
  </si>
  <si>
    <t>Амотризација зграде и објеката</t>
  </si>
  <si>
    <t>СОЦИЈАЛНА ДАВАЊА ЗАПОСЛЕНИМА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</si>
  <si>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</si>
  <si>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</si>
  <si>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</si>
  <si>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Трошкови смештаја на службеном путу</t>
  </si>
  <si>
    <t>Услуге превођења</t>
  </si>
  <si>
    <t>Накнаде члановима УО,НО и комисија</t>
  </si>
  <si>
    <t>Здравствена заштита по уговору</t>
  </si>
  <si>
    <t>Остале медицинске услуге</t>
  </si>
  <si>
    <t>426821</t>
  </si>
  <si>
    <t>Храна</t>
  </si>
  <si>
    <t>Новчане казне и пенали по решењу судова</t>
  </si>
  <si>
    <t>НОВЧАНЕ КАЗНЕ И ПЕНАЛИ ПО РЕШЕЊУ СУДОВА</t>
  </si>
  <si>
    <t>Штампачи</t>
  </si>
  <si>
    <t>Централно грејање-одржавање</t>
  </si>
  <si>
    <t>СОЦИЈАЛНИ ДОПРИНОСИ НА ТЕРЕТ ПОСЛОДАВЦА</t>
  </si>
  <si>
    <t>Закуп осталог простора</t>
  </si>
  <si>
    <t>Амортизација опреме</t>
  </si>
  <si>
    <t>Услуге образ. и усаврш. запослених (специј. и субспециј.докторати )</t>
  </si>
  <si>
    <t>Услуге јавног здравља-инспекција и анализа</t>
  </si>
  <si>
    <t xml:space="preserve">Регистрација возила </t>
  </si>
  <si>
    <t>Остали непоменути трошкови (акредитација,амазона...)</t>
  </si>
  <si>
    <t>Рачунарска опрема-одржавање рачунара и штампача</t>
  </si>
  <si>
    <t>Опрема за комуникацију-одржавање</t>
  </si>
  <si>
    <t>ОСТАЛИ РАСХОДИ</t>
  </si>
  <si>
    <t>НАКНАДА ПО УГОВОРУ И ЛЕКОВИ ВАН ЛИСТЕ ЛЕКОВА</t>
  </si>
  <si>
    <t>Остале стручне услуге ( допунски рад,печати...)</t>
  </si>
  <si>
    <t>ПРИХ.ОД ПРОД. ДОБАРА И УСЛУГА</t>
  </si>
  <si>
    <t>ПРИМАЊА ОД ПРОДАЈЕ НЕФИНАНСИЈСКЕ ИМОВИНЕ</t>
  </si>
  <si>
    <t>ПРИМАЊА ОД ПРОДАЈЕ НЕПОКРЕТНОСТИ</t>
  </si>
  <si>
    <t>Примања од откупа станова у државној својини</t>
  </si>
  <si>
    <t>ДОНАЦИЈЕ И ПОМОЋИ ОД МЕЂУНАРОДНИХ ОРГАН.</t>
  </si>
  <si>
    <t xml:space="preserve">Текуће донације од међунар.организација у корист нивоа Републике-УНИЦЕФ </t>
  </si>
  <si>
    <t>Прих.инд.корисника Репуб.фонда за здрав.осиг. који се остварују додатним
активностима - Прих.од прегледа</t>
  </si>
  <si>
    <t>Прих.инд.корисника Репуб.фонда за здрав.осиг. који се остварују додатним
активностима - Прих.од психолошког тестирања</t>
  </si>
  <si>
    <t>Прих.инд.корисника Репуб.фонда за здрав.осиг. који се остварују додатним
активностима - Прих.од Црне Горе</t>
  </si>
  <si>
    <t>Прих.инд.корисника Репуб.фонда за здрав.осиг. који се остварују додатним
активностима - Прих.од Републике Српске</t>
  </si>
  <si>
    <t>Прих.инд.корисника Репуб.фонда за здрав.осиг. који се остварују додатним
активностима - Прих.од Брчко дистрикта</t>
  </si>
  <si>
    <t>Прих.инд.корисника Репуб.фонда за здрав.осиг. који се остварују додатним
активностима - Прих.од судског вештачења</t>
  </si>
  <si>
    <t>Прих.инд.корисника Репуб.фонда за здрав.осиг. који се остварују додатним
активностима - Прих.од едукација</t>
  </si>
  <si>
    <t>Прих.инд.корисника Репуб.фонда за здрав.осиг. који се остварују додатним
активностима - Прих.од клиничких студија</t>
  </si>
  <si>
    <t xml:space="preserve">НАГР.И СОЛИД.ПОМОЋ ЗАПОСЛЕНИМА  </t>
  </si>
  <si>
    <t>РАСХОДИ ЗА ЗАПОСЛЕНЕ</t>
  </si>
  <si>
    <t>ПЛАТЕ, ДОДАЦИ И НАКНАДЕ ЗА ЗАПОСЛЕНИХ (ЗАРАДЕ)</t>
  </si>
  <si>
    <t>НАКНАДЕ У НАТУРИ</t>
  </si>
  <si>
    <t>Поклони за децу запослених</t>
  </si>
  <si>
    <t>Отпремнина приликом одласка у пензију</t>
  </si>
  <si>
    <t>Помоћ у случају смрти запосленог или члана уже породице-ПКУ</t>
  </si>
  <si>
    <t>Помоћ у мед.лечењу запосленог или члана уже породице-ПКУ</t>
  </si>
  <si>
    <t>Помоћ у случају оштећења или уништења имовине</t>
  </si>
  <si>
    <t>Остале помоћи запосленим радницима-Помоћ за рођ.детета -ПКУ</t>
  </si>
  <si>
    <t>Накнаде трошкова за превоз на посао и са посла</t>
  </si>
  <si>
    <t>НАКНАДА ТРОШКОВА ЗА ЗАПОСЛЕНЕ</t>
  </si>
  <si>
    <t>НАГРАДЕ ЗАПОСЛЕНИМА И ОСТАЛИ ПОСЕБНИ РАСХОДИ</t>
  </si>
  <si>
    <t>КОРИШЋЕЊЕ УСЛУГА И РОБА</t>
  </si>
  <si>
    <t>Трошкови платног промета</t>
  </si>
  <si>
    <t>Трошкови банкарских услуга</t>
  </si>
  <si>
    <t>Услуге за електричну енергију</t>
  </si>
  <si>
    <t>Услуге водовода и канализације</t>
  </si>
  <si>
    <t>Одвоз отпада -инфективни</t>
  </si>
  <si>
    <t>Одвоз отпада медицински</t>
  </si>
  <si>
    <t>Услуге чишћења-Градска чистоћа</t>
  </si>
  <si>
    <t>Услуге чишћења - Одржавање хигијене директно плаћање</t>
  </si>
  <si>
    <t>Интернет и слично</t>
  </si>
  <si>
    <t>Пошта -услуге</t>
  </si>
  <si>
    <t>Осигурање зграда</t>
  </si>
  <si>
    <t>Трошкови дневница (исхране) на службеном путу</t>
  </si>
  <si>
    <t>Трошкови превоза на службеном путу у земљи (авион,аутобус, воз и сл.)</t>
  </si>
  <si>
    <t>Накнада за употребу сопственог возила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</si>
  <si>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</si>
  <si>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</si>
  <si>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на службеном пут у иностранство(авион,аутобус...)</t>
  </si>
  <si>
    <t>Трошкови смештаја на службеном пут у иностранство</t>
  </si>
  <si>
    <t>Такси превоз - у оквиру редовног рада</t>
  </si>
  <si>
    <t>Остале административне услуге</t>
  </si>
  <si>
    <t>Услуге за одржавање софтвера</t>
  </si>
  <si>
    <t>Остале компјутерске услуге (лиценца за фискалну касу)</t>
  </si>
  <si>
    <t>Котизација за стручна саветовања</t>
  </si>
  <si>
    <t>Остали издаци за стручно образовање (чланарине)</t>
  </si>
  <si>
    <t xml:space="preserve">Остале услуге  штампања </t>
  </si>
  <si>
    <t>Објављивање тендера и информативних огласа</t>
  </si>
  <si>
    <t>Oстале стручне услуге - Ауторски уговори</t>
  </si>
  <si>
    <t>Остале стручне услуге - Уговор о делу</t>
  </si>
  <si>
    <t>Прање веша</t>
  </si>
  <si>
    <t>СПЕЦИЈАЛИЗОВАНЕ УСЛУГЕ</t>
  </si>
  <si>
    <t>Молерски радови</t>
  </si>
  <si>
    <t>Радови на крову</t>
  </si>
  <si>
    <t>Електричне инсталације</t>
  </si>
  <si>
    <t>Радови на комуникацијским инсталацијама</t>
  </si>
  <si>
    <t>Опрема за домаћинство и угоститељство</t>
  </si>
  <si>
    <t>Уградна опрема-лифтови, клима уређаји</t>
  </si>
  <si>
    <t>Текуће поправке и одржавање медицинске опреме</t>
  </si>
  <si>
    <t>Текуће поправке и одржавање лабораторијске опреме</t>
  </si>
  <si>
    <t>ПРЕНЕТА НЕУТРОШЕНА СРЕДСТВА ИЗ РАНИЈИХ ГОДИНА</t>
  </si>
  <si>
    <t>Плате, додаци и накнаде запослених</t>
  </si>
  <si>
    <t>Допринос за ПИО</t>
  </si>
  <si>
    <t>Допринос за здравствено осигурање</t>
  </si>
  <si>
    <t>Допринос за незапосленост</t>
  </si>
  <si>
    <t>ОТПРЕМНИНЕ И ПОМОЋИ</t>
  </si>
  <si>
    <t>ПОМОЋ У МЕД.ЛЕЧЕЊУ ЗАПОСЛ. ИЛИ ЧЛАНОВА
УЖЕ ПОРОДИЦЕ И ДР.ПОМОЋИ ЗАПОСЛЕНОМ</t>
  </si>
  <si>
    <t>ИСПЛАТА НАКН.ЗА ВРЕМЕ ОДСУСТВ.С ПОСЛА НА ТЕРЕТ ФОНДОВА</t>
  </si>
  <si>
    <t>Боловање преко 30 дана</t>
  </si>
  <si>
    <t>Породиљско боловање</t>
  </si>
  <si>
    <t>ЕНЕРГЕТСКЕ УСЛУГЕ</t>
  </si>
  <si>
    <t>ТРОШКОВИ ПЛАТНОГ ПРОМЕТА И БАНКАР.УСЛУГА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</si>
  <si>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</si>
  <si>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</si>
  <si>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</si>
  <si>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</si>
  <si>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</si>
  <si>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СЛУЖБЕНИХ ПУТОВАЊА У ЗЕМЉИ</t>
  </si>
  <si>
    <t>ТРОШ.СЛУЖ.ПУТОВАЊА У ИНОСТРАНСТВО</t>
  </si>
  <si>
    <t>ТРОШКОВИ ПУТОВАЊА У ОКВИРУ РЕДОВНОГ РАДА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</si>
  <si>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</si>
  <si>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</si>
  <si>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</si>
  <si>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</si>
  <si>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</si>
  <si>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</si>
  <si>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</si>
  <si>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</si>
  <si>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МЕДИЦИНСКЕ УСЛУГЕ</t>
  </si>
  <si>
    <t>ТПО ЗГРАДА И ОБЈЕКАТА</t>
  </si>
  <si>
    <t>ТПО ОПРЕМЕ</t>
  </si>
  <si>
    <t>Расходи за радну униформу</t>
  </si>
  <si>
    <t>МАТЕРИЈАЛИ ЗА ОБРАЗОВАЊЕ И УСАВРШАВАЊЕ ЗАПОСЛЕНИХ</t>
  </si>
  <si>
    <t>Стручна литература за редовне потребе запослених</t>
  </si>
  <si>
    <t>Стручна литература за образовање запослених</t>
  </si>
  <si>
    <t>Бензин</t>
  </si>
  <si>
    <t xml:space="preserve">МАТЕРИЈАЛИ ЗА ОЧУВАЊЕ ЖИВОТНЕ СРЕДИНЕ И НАУКУ </t>
  </si>
  <si>
    <t>Остали материјали за очување животне средине и науке</t>
  </si>
  <si>
    <t>МЕДИЦИНСКИ И ЛАБОРАТОРИЈСКИ МАТЕРИЈАЛИ</t>
  </si>
  <si>
    <t>Материјали за мед.тестове-Сан.и мед.потр.мат.(директно плаћање)</t>
  </si>
  <si>
    <t>Материјали за мед.тестове-Сан.и мед.потр.мат.(установа набавља)</t>
  </si>
  <si>
    <t>Лекови ван листе</t>
  </si>
  <si>
    <t>МАТЕРИЈАЛИ ЗА ОДРЖАВАЊЕ ХИГИЈЕНЕ И УГОСТИТЕЉСТВО</t>
  </si>
  <si>
    <t>Хемијска средства за чишћење - Mатеријал за одржавање хигијене (тоалет папир и убруси)</t>
  </si>
  <si>
    <t>МАТЕРИЈАЛИ ЗА ПОСЕБНЕ НАМЕНЕ</t>
  </si>
  <si>
    <t>Инвентар за одржавање хигијене</t>
  </si>
  <si>
    <t>Потрошни материјал -технички, електро</t>
  </si>
  <si>
    <t>Потрошни материјал - за рачунаре</t>
  </si>
  <si>
    <t>Остали материјали за посебне намене (постељина и душеци)</t>
  </si>
  <si>
    <t>АМОРТИЗАЦИЈА И УПОТРЕБА СРЕДСТАВА ЗА РАД</t>
  </si>
  <si>
    <t>АДМИНИСТРАТИВНИ МАТЕРИЈАЛ</t>
  </si>
  <si>
    <t>МАТЕРИЈАЛИ ЗА САОБРАЋАЈ</t>
  </si>
  <si>
    <t>АМОРТИЗАЦИЈА НЕКРЕТНИНА И ОПРЕМЕ</t>
  </si>
  <si>
    <t>АМОРТИЗАЦИЈА ЗГРАДА И ГРАЂЕВИНСКИХ ОБЈЕКАТА</t>
  </si>
  <si>
    <t>АМОРТИЗАЦИЈА ОПРЕМЕ</t>
  </si>
  <si>
    <t>ОСТАЛЕ ТЕКУЋЕ ДОТАЦИЈЕ И ТРАНСФЕРИ</t>
  </si>
  <si>
    <t xml:space="preserve">ОСТАЛЕ ДОТАЦИЈЕ И ТРАНСФЕРИ </t>
  </si>
  <si>
    <t>Остале текуће дотације по закону - инвалиди</t>
  </si>
  <si>
    <t>Инвалидност рада другог степена</t>
  </si>
  <si>
    <t>ДОТАЦИЈЕ НЕВЛАДИНИМ ОРГАНИЗАЦИЈАМА</t>
  </si>
  <si>
    <t>ДОТАЦ.НЕПРОФ.ОРГАНИЗ. КОЈЕ ПРУЖАЈУ ПОМОЋ ДОМАЋИНСТ.</t>
  </si>
  <si>
    <t>Дотације непрофитним здравственим организацијама</t>
  </si>
  <si>
    <t>ПОРЕЗИ, ОБАВЕЗНЕ ТАКСЕ, КАЗНЕ, ПЕНАЛИ И КАМАТЕ</t>
  </si>
  <si>
    <t>Порез на услуге</t>
  </si>
  <si>
    <t>Градске таксе</t>
  </si>
  <si>
    <t>Пенали - Kазне за кашњење</t>
  </si>
  <si>
    <t>ОБАВЕЗНЕ ТАКСЕ</t>
  </si>
  <si>
    <t>НОВЧАНЕ КАЗНЕ, ПЕНАЛИ И КАМАТЕ</t>
  </si>
  <si>
    <t>ДОНАЦИЈЕ, ДОТАЦИЈЕ И ТРАНСФЕРИ</t>
  </si>
  <si>
    <t>НАКН.ШТЕТЕ ЗА ПОВР.ИЛИ ШТЕТУ НАНЕТУ ОД СТРАНЕ ДРЖ.ОРГАНА</t>
  </si>
  <si>
    <t>Остале накнаде штете</t>
  </si>
  <si>
    <t>ИЗДАЦИ ЗА НЕФИНАНСИЈСКУ ИМОВИНУ</t>
  </si>
  <si>
    <t>ОСНОВНА СРЕДСТВА</t>
  </si>
  <si>
    <t>Намештај</t>
  </si>
  <si>
    <t>Опрема за домаћинство</t>
  </si>
  <si>
    <t>ЗГРАДЕ И ГРАЂЕВИНСКИ ОБЈЕКТИ</t>
  </si>
  <si>
    <t>АДМИНИСТРАТИВНА ОПРЕМА</t>
  </si>
  <si>
    <t>МЕДИЦИНСКА И ЛАБОРАТОРИЈСКА ОПРЕМА</t>
  </si>
  <si>
    <t>НЕМАТЕРИЈАЛНА ИМОВИНА</t>
  </si>
  <si>
    <t>Аутомобил</t>
  </si>
  <si>
    <t>Прих.инд.корисника репуб.буџета који се остварују додатним активностима-  повраћај специјализација, радна терапија</t>
  </si>
  <si>
    <t xml:space="preserve">Текући добров.трансфери од физ.и прав.лица
 у корист нивоа Републике </t>
  </si>
  <si>
    <t>УКУПНИ ПРИХОДИ И ПРИМАЊА</t>
  </si>
  <si>
    <t>Рачунарска опрема,свичеви</t>
  </si>
  <si>
    <t>Капитално одржавање болница</t>
  </si>
  <si>
    <t>Ост.мед.и лабор.матер.- Потрошни материјал (генетика, биохемија,ЕЕГ капе, гелови-медицинска средства 07Е)</t>
  </si>
  <si>
    <t>Материјали за лабораторијске тестове (реагенси)</t>
  </si>
  <si>
    <t>Медицинска опрема ,кревети</t>
  </si>
  <si>
    <t>Електронска опрема,камере</t>
  </si>
  <si>
    <t>Услуге заштите имовине сопст.сред.</t>
  </si>
  <si>
    <t>Јубиларне награде,новогодишњи пакетићи</t>
  </si>
  <si>
    <t>Текуће поправке и одржавање производне,моторне,непокретне и немоторне опреме,испитивање громобрана</t>
  </si>
  <si>
    <t>Уградна опрема-клима уређај,рампа,лифт</t>
  </si>
  <si>
    <t>Компјутерски софтвер и лиценце</t>
  </si>
  <si>
    <t>Остале опште услуге ( прање аутомобила,испитивање услова радне средине,лепљење фолије...)</t>
  </si>
  <si>
    <t>Ост.мед.средства.- Потрошни материјал 07Е (аку траке)...
 сопств. средства</t>
  </si>
  <si>
    <t xml:space="preserve">Прих.инд.корисника Репуб.фонда за здрав.осиг. који се остварују додатним
активностима - Прих.од форума </t>
  </si>
  <si>
    <r>
      <t xml:space="preserve">                                            ПРЕДЛОГ  ДРУГЕ ИЗМЕНЕ И ДОПУНЕ  ФИНАНСИЈСКОГ  ПЛАНА  ИНСТИТУТА ЗА МЕНТАЛНО ЗДРАВЉЕ  ЗА 2026.ГОДИНУ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</si>
</sst>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;[Red]#,##0"/>
    <numFmt numFmtId="166" formatCode="#,##0_ ;[Red]\-#,##0\ "/>
    <numFmt numFmtId="167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3" fontId="10" fillId="0" borderId="1" xfId="0" applyNumberFormat="1" applyFont="1" applyBorder="1"/>
    <xf numFmtId="3" fontId="9" fillId="0" borderId="0" xfId="0" applyNumberFormat="1" applyFont="1"/>
    <xf numFmtId="3" fontId="7" fillId="2" borderId="0" xfId="0" applyNumberFormat="1" applyFont="1" applyFill="1"/>
    <xf numFmtId="3" fontId="8" fillId="2" borderId="1" xfId="0" applyNumberFormat="1" applyFont="1" applyFill="1" applyBorder="1"/>
    <xf numFmtId="0" fontId="8" fillId="2" borderId="1" xfId="0" applyFont="1" applyFill="1" applyBorder="1"/>
    <xf numFmtId="3" fontId="11" fillId="0" borderId="1" xfId="0" applyNumberFormat="1" applyFont="1" applyBorder="1"/>
    <xf numFmtId="49" fontId="0" fillId="0" borderId="0" xfId="0" applyNumberFormat="1"/>
    <xf numFmtId="49" fontId="1" fillId="0" borderId="0" xfId="0" applyNumberFormat="1" applyFont="1"/>
    <xf numFmtId="3" fontId="10" fillId="0" borderId="0" xfId="0" applyNumberFormat="1" applyFont="1"/>
    <xf numFmtId="0" fontId="10" fillId="0" borderId="0" xfId="0" applyFont="1"/>
    <xf numFmtId="49" fontId="12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3" fontId="1" fillId="0" borderId="1" xfId="0" applyNumberFormat="1" applyFont="1" applyBorder="1"/>
    <xf numFmtId="0" fontId="0" fillId="0" borderId="1" xfId="1" applyNumberFormat="1" applyFont="1" applyBorder="1" applyAlignment="1">
      <alignment wrapText="1"/>
    </xf>
    <xf numFmtId="0" fontId="8" fillId="0" borderId="1" xfId="1" applyNumberFormat="1" applyFont="1" applyFill="1" applyBorder="1"/>
    <xf numFmtId="0" fontId="8" fillId="0" borderId="1" xfId="1" applyNumberFormat="1" applyFont="1" applyBorder="1"/>
    <xf numFmtId="0" fontId="8" fillId="0" borderId="0" xfId="1" applyNumberFormat="1" applyFont="1"/>
    <xf numFmtId="0" fontId="0" fillId="0" borderId="0" xfId="1" applyNumberFormat="1" applyFont="1"/>
    <xf numFmtId="165" fontId="18" fillId="0" borderId="0" xfId="0" applyNumberFormat="1" applyFont="1"/>
    <xf numFmtId="0" fontId="17" fillId="2" borderId="1" xfId="1" applyNumberFormat="1" applyFont="1" applyFill="1" applyBorder="1"/>
    <xf numFmtId="0" fontId="17" fillId="0" borderId="1" xfId="1" applyNumberFormat="1" applyFont="1" applyFill="1" applyBorder="1"/>
    <xf numFmtId="3" fontId="0" fillId="0" borderId="1" xfId="0" applyNumberFormat="1" applyBorder="1"/>
    <xf numFmtId="0" fontId="0" fillId="2" borderId="0" xfId="0" applyFill="1"/>
    <xf numFmtId="0" fontId="3" fillId="0" borderId="0" xfId="0" applyFont="1"/>
    <xf numFmtId="49" fontId="3" fillId="2" borderId="0" xfId="0" applyNumberFormat="1" applyFont="1" applyFill="1"/>
    <xf numFmtId="3" fontId="3" fillId="0" borderId="0" xfId="0" applyNumberFormat="1" applyFont="1"/>
    <xf numFmtId="0" fontId="3" fillId="2" borderId="0" xfId="0" applyFont="1" applyFill="1"/>
    <xf numFmtId="0" fontId="6" fillId="3" borderId="1" xfId="1" applyNumberFormat="1" applyFont="1" applyFill="1" applyBorder="1"/>
    <xf numFmtId="0" fontId="5" fillId="5" borderId="1" xfId="1" applyNumberFormat="1" applyFont="1" applyFill="1" applyBorder="1"/>
    <xf numFmtId="0" fontId="5" fillId="5" borderId="1" xfId="0" applyFont="1" applyFill="1" applyBorder="1"/>
    <xf numFmtId="3" fontId="4" fillId="5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0" fontId="3" fillId="6" borderId="1" xfId="1" applyNumberFormat="1" applyFont="1" applyFill="1" applyBorder="1"/>
    <xf numFmtId="0" fontId="3" fillId="6" borderId="1" xfId="0" applyFont="1" applyFill="1" applyBorder="1"/>
    <xf numFmtId="3" fontId="4" fillId="6" borderId="1" xfId="0" applyNumberFormat="1" applyFont="1" applyFill="1" applyBorder="1"/>
    <xf numFmtId="3" fontId="3" fillId="6" borderId="1" xfId="0" applyNumberFormat="1" applyFont="1" applyFill="1" applyBorder="1"/>
    <xf numFmtId="0" fontId="4" fillId="6" borderId="1" xfId="1" applyNumberFormat="1" applyFont="1" applyFill="1" applyBorder="1"/>
    <xf numFmtId="0" fontId="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14" fillId="5" borderId="1" xfId="1" applyNumberFormat="1" applyFont="1" applyFill="1" applyBorder="1"/>
    <xf numFmtId="0" fontId="14" fillId="5" borderId="1" xfId="0" applyFont="1" applyFill="1" applyBorder="1" applyAlignment="1">
      <alignment wrapText="1"/>
    </xf>
    <xf numFmtId="3" fontId="14" fillId="5" borderId="1" xfId="0" applyNumberFormat="1" applyFont="1" applyFill="1" applyBorder="1"/>
    <xf numFmtId="3" fontId="16" fillId="6" borderId="1" xfId="0" applyNumberFormat="1" applyFont="1" applyFill="1" applyBorder="1"/>
    <xf numFmtId="3" fontId="13" fillId="6" borderId="1" xfId="0" applyNumberFormat="1" applyFont="1" applyFill="1" applyBorder="1"/>
    <xf numFmtId="3" fontId="11" fillId="6" borderId="1" xfId="0" applyNumberFormat="1" applyFont="1" applyFill="1" applyBorder="1"/>
    <xf numFmtId="3" fontId="10" fillId="2" borderId="1" xfId="0" applyNumberFormat="1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7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3" fontId="0" fillId="2" borderId="0" xfId="0" applyNumberFormat="1" applyFill="1"/>
    <xf numFmtId="0" fontId="16" fillId="6" borderId="1" xfId="0" applyFont="1" applyFill="1" applyBorder="1"/>
    <xf numFmtId="0" fontId="1" fillId="0" borderId="0" xfId="0" applyFont="1"/>
    <xf numFmtId="3" fontId="1" fillId="0" borderId="0" xfId="0" applyNumberFormat="1" applyFont="1"/>
    <xf numFmtId="0" fontId="6" fillId="3" borderId="1" xfId="0" applyFont="1" applyFill="1" applyBorder="1"/>
    <xf numFmtId="3" fontId="14" fillId="3" borderId="1" xfId="0" applyNumberFormat="1" applyFont="1" applyFill="1" applyBorder="1"/>
    <xf numFmtId="3" fontId="19" fillId="0" borderId="0" xfId="0" applyNumberFormat="1" applyFont="1"/>
    <xf numFmtId="49" fontId="20" fillId="0" borderId="0" xfId="0" applyNumberFormat="1" applyFont="1"/>
    <xf numFmtId="3" fontId="20" fillId="0" borderId="0" xfId="0" applyNumberFormat="1" applyFont="1"/>
    <xf numFmtId="0" fontId="20" fillId="0" borderId="0" xfId="0" applyFont="1"/>
    <xf numFmtId="0" fontId="4" fillId="6" borderId="1" xfId="0" applyFont="1" applyFill="1" applyBorder="1"/>
    <xf numFmtId="0" fontId="21" fillId="0" borderId="0" xfId="0" applyFont="1"/>
    <xf numFmtId="49" fontId="21" fillId="0" borderId="0" xfId="0" applyNumberFormat="1" applyFont="1"/>
    <xf numFmtId="3" fontId="21" fillId="0" borderId="0" xfId="0" applyNumberFormat="1" applyFont="1"/>
    <xf numFmtId="3" fontId="21" fillId="6" borderId="1" xfId="0" applyNumberFormat="1" applyFont="1" applyFill="1" applyBorder="1"/>
    <xf numFmtId="0" fontId="1" fillId="2" borderId="1" xfId="1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0" borderId="1" xfId="1" applyNumberFormat="1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0" fontId="1" fillId="2" borderId="0" xfId="0" applyFont="1" applyFill="1"/>
    <xf numFmtId="0" fontId="17" fillId="0" borderId="1" xfId="1" applyNumberFormat="1" applyFont="1" applyBorder="1"/>
    <xf numFmtId="0" fontId="17" fillId="0" borderId="1" xfId="0" applyFont="1" applyBorder="1" applyAlignment="1">
      <alignment horizontal="left" wrapText="1"/>
    </xf>
    <xf numFmtId="3" fontId="17" fillId="0" borderId="1" xfId="0" applyNumberFormat="1" applyFont="1" applyBorder="1"/>
    <xf numFmtId="0" fontId="17" fillId="0" borderId="1" xfId="0" applyFont="1" applyBorder="1"/>
    <xf numFmtId="0" fontId="17" fillId="0" borderId="0" xfId="0" applyFont="1"/>
    <xf numFmtId="49" fontId="17" fillId="2" borderId="0" xfId="0" applyNumberFormat="1" applyFont="1" applyFill="1"/>
    <xf numFmtId="3" fontId="17" fillId="0" borderId="0" xfId="0" applyNumberFormat="1" applyFont="1"/>
    <xf numFmtId="0" fontId="17" fillId="2" borderId="0" xfId="0" applyFont="1" applyFill="1"/>
    <xf numFmtId="3" fontId="23" fillId="5" borderId="1" xfId="0" applyNumberFormat="1" applyFont="1" applyFill="1" applyBorder="1"/>
    <xf numFmtId="0" fontId="25" fillId="0" borderId="0" xfId="0" applyFont="1"/>
    <xf numFmtId="49" fontId="26" fillId="0" borderId="0" xfId="0" applyNumberFormat="1" applyFont="1"/>
    <xf numFmtId="3" fontId="25" fillId="0" borderId="0" xfId="0" applyNumberFormat="1" applyFont="1"/>
    <xf numFmtId="0" fontId="6" fillId="5" borderId="1" xfId="1" applyNumberFormat="1" applyFont="1" applyFill="1" applyBorder="1"/>
    <xf numFmtId="0" fontId="6" fillId="5" borderId="1" xfId="0" applyFont="1" applyFill="1" applyBorder="1" applyAlignment="1">
      <alignment wrapText="1"/>
    </xf>
    <xf numFmtId="0" fontId="17" fillId="2" borderId="1" xfId="0" applyFont="1" applyFill="1" applyBorder="1"/>
    <xf numFmtId="49" fontId="17" fillId="0" borderId="0" xfId="0" applyNumberFormat="1" applyFont="1"/>
    <xf numFmtId="49" fontId="3" fillId="0" borderId="0" xfId="0" applyNumberFormat="1" applyFont="1"/>
    <xf numFmtId="0" fontId="17" fillId="0" borderId="1" xfId="0" applyFont="1" applyBorder="1" applyAlignment="1">
      <alignment wrapText="1"/>
    </xf>
    <xf numFmtId="3" fontId="17" fillId="2" borderId="0" xfId="0" applyNumberFormat="1" applyFont="1" applyFill="1"/>
    <xf numFmtId="0" fontId="13" fillId="6" borderId="1" xfId="0" applyFont="1" applyFill="1" applyBorder="1"/>
    <xf numFmtId="0" fontId="4" fillId="6" borderId="1" xfId="1" applyNumberFormat="1" applyFont="1" applyFill="1" applyBorder="1" applyAlignment="1">
      <alignment wrapText="1"/>
    </xf>
    <xf numFmtId="165" fontId="21" fillId="0" borderId="5" xfId="0" applyNumberFormat="1" applyFont="1" applyBorder="1"/>
    <xf numFmtId="167" fontId="1" fillId="0" borderId="0" xfId="0" applyNumberFormat="1" applyFont="1"/>
    <xf numFmtId="3" fontId="18" fillId="0" borderId="0" xfId="0" applyNumberFormat="1" applyFont="1"/>
    <xf numFmtId="0" fontId="13" fillId="6" borderId="1" xfId="1" applyNumberFormat="1" applyFont="1" applyFill="1" applyBorder="1" applyAlignment="1">
      <alignment horizontal="right" wrapText="1"/>
    </xf>
    <xf numFmtId="0" fontId="13" fillId="6" borderId="1" xfId="1" applyNumberFormat="1" applyFont="1" applyFill="1" applyBorder="1"/>
    <xf numFmtId="0" fontId="13" fillId="6" borderId="1" xfId="0" applyFont="1" applyFill="1" applyBorder="1" applyAlignment="1">
      <alignment wrapText="1"/>
    </xf>
    <xf numFmtId="0" fontId="13" fillId="6" borderId="1" xfId="1" applyNumberFormat="1" applyFont="1" applyFill="1" applyBorder="1" applyAlignment="1">
      <alignment wrapText="1"/>
    </xf>
    <xf numFmtId="3" fontId="22" fillId="0" borderId="0" xfId="0" applyNumberFormat="1" applyFont="1"/>
    <xf numFmtId="9" fontId="1" fillId="0" borderId="0" xfId="0" applyNumberFormat="1" applyFont="1"/>
    <xf numFmtId="167" fontId="20" fillId="0" borderId="0" xfId="0" applyNumberFormat="1" applyFont="1"/>
    <xf numFmtId="167" fontId="21" fillId="0" borderId="0" xfId="0" applyNumberFormat="1" applyFont="1"/>
    <xf numFmtId="0" fontId="22" fillId="0" borderId="0" xfId="0" applyFont="1"/>
    <xf numFmtId="49" fontId="0" fillId="2" borderId="0" xfId="0" applyNumberFormat="1" applyFill="1"/>
    <xf numFmtId="0" fontId="17" fillId="2" borderId="1" xfId="1" applyNumberFormat="1" applyFont="1" applyFill="1" applyBorder="1" applyAlignment="1">
      <alignment wrapText="1"/>
    </xf>
    <xf numFmtId="0" fontId="5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" fontId="23" fillId="4" borderId="1" xfId="0" applyNumberFormat="1" applyFont="1" applyFill="1" applyBorder="1"/>
    <xf numFmtId="0" fontId="5" fillId="2" borderId="0" xfId="0" applyFont="1" applyFill="1"/>
    <xf numFmtId="49" fontId="5" fillId="2" borderId="0" xfId="0" applyNumberFormat="1" applyFont="1" applyFill="1"/>
    <xf numFmtId="3" fontId="5" fillId="2" borderId="0" xfId="0" applyNumberFormat="1" applyFont="1" applyFill="1"/>
    <xf numFmtId="0" fontId="10" fillId="2" borderId="1" xfId="1" applyNumberFormat="1" applyFont="1" applyFill="1" applyBorder="1"/>
    <xf numFmtId="165" fontId="10" fillId="2" borderId="1" xfId="0" applyNumberFormat="1" applyFont="1" applyFill="1" applyBorder="1"/>
    <xf numFmtId="4" fontId="10" fillId="2" borderId="0" xfId="0" applyNumberFormat="1" applyFont="1" applyFill="1"/>
    <xf numFmtId="0" fontId="10" fillId="2" borderId="0" xfId="0" applyFont="1" applyFill="1"/>
    <xf numFmtId="0" fontId="10" fillId="2" borderId="1" xfId="0" applyFont="1" applyFill="1" applyBorder="1" applyAlignment="1">
      <alignment wrapText="1"/>
    </xf>
    <xf numFmtId="49" fontId="10" fillId="2" borderId="0" xfId="0" applyNumberFormat="1" applyFont="1" applyFill="1"/>
    <xf numFmtId="3" fontId="10" fillId="2" borderId="0" xfId="0" applyNumberFormat="1" applyFont="1" applyFill="1"/>
    <xf numFmtId="167" fontId="0" fillId="2" borderId="0" xfId="0" applyNumberFormat="1" applyFill="1"/>
    <xf numFmtId="49" fontId="9" fillId="2" borderId="0" xfId="0" applyNumberFormat="1" applyFont="1" applyFill="1"/>
    <xf numFmtId="3" fontId="9" fillId="2" borderId="0" xfId="0" applyNumberFormat="1" applyFont="1" applyFill="1"/>
    <xf numFmtId="3" fontId="0" fillId="2" borderId="1" xfId="0" applyNumberFormat="1" applyFill="1" applyBorder="1"/>
    <xf numFmtId="1" fontId="0" fillId="0" borderId="1" xfId="0" applyNumberFormat="1" applyBorder="1"/>
    <xf numFmtId="0" fontId="10" fillId="0" borderId="1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 wrapText="1"/>
    </xf>
    <xf numFmtId="49" fontId="10" fillId="0" borderId="0" xfId="0" applyNumberFormat="1" applyFont="1" applyAlignment="1">
      <alignment wrapText="1"/>
    </xf>
    <xf numFmtId="0" fontId="10" fillId="0" borderId="1" xfId="1" applyNumberFormat="1" applyFont="1" applyFill="1" applyBorder="1"/>
    <xf numFmtId="3" fontId="10" fillId="0" borderId="0" xfId="0" applyNumberFormat="1" applyFont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0" xfId="0" applyNumberFormat="1" applyFont="1"/>
    <xf numFmtId="0" fontId="10" fillId="0" borderId="1" xfId="1" applyNumberFormat="1" applyFont="1" applyBorder="1" applyAlignment="1">
      <alignment horizontal="right" wrapText="1"/>
    </xf>
    <xf numFmtId="0" fontId="17" fillId="0" borderId="0" xfId="1" applyNumberFormat="1" applyFont="1"/>
    <xf numFmtId="0" fontId="10" fillId="0" borderId="7" xfId="0" applyFont="1" applyBorder="1" applyAlignment="1">
      <alignment wrapText="1"/>
    </xf>
    <xf numFmtId="166" fontId="10" fillId="0" borderId="0" xfId="0" applyNumberFormat="1" applyFont="1"/>
    <xf numFmtId="0" fontId="10" fillId="0" borderId="1" xfId="1" applyNumberFormat="1" applyFont="1" applyBorder="1"/>
    <xf numFmtId="3" fontId="9" fillId="0" borderId="5" xfId="0" applyNumberFormat="1" applyFont="1" applyBorder="1"/>
    <xf numFmtId="3" fontId="27" fillId="6" borderId="1" xfId="0" applyNumberFormat="1" applyFont="1" applyFill="1" applyBorder="1"/>
    <xf numFmtId="3" fontId="10" fillId="2" borderId="1" xfId="0" applyNumberFormat="1" applyFont="1" applyFill="1" applyBorder="1" applyAlignment="1">
      <alignment wrapText="1"/>
    </xf>
    <xf numFmtId="0" fontId="9" fillId="0" borderId="0" xfId="0" applyFont="1"/>
    <xf numFmtId="0" fontId="10" fillId="0" borderId="1" xfId="1" applyNumberFormat="1" applyFont="1" applyBorder="1" applyAlignment="1">
      <alignment wrapText="1"/>
    </xf>
    <xf numFmtId="0" fontId="10" fillId="0" borderId="1" xfId="1" applyNumberFormat="1" applyFont="1" applyFill="1" applyBorder="1" applyAlignment="1">
      <alignment wrapText="1"/>
    </xf>
    <xf numFmtId="3" fontId="5" fillId="5" borderId="1" xfId="0" applyNumberFormat="1" applyFont="1" applyFill="1" applyBorder="1"/>
    <xf numFmtId="0" fontId="28" fillId="7" borderId="1" xfId="1" applyNumberFormat="1" applyFont="1" applyFill="1" applyBorder="1"/>
    <xf numFmtId="0" fontId="28" fillId="7" borderId="1" xfId="0" applyFont="1" applyFill="1" applyBorder="1" applyAlignment="1">
      <alignment wrapText="1"/>
    </xf>
    <xf numFmtId="3" fontId="28" fillId="7" borderId="1" xfId="0" applyNumberFormat="1" applyFont="1" applyFill="1" applyBorder="1"/>
    <xf numFmtId="3" fontId="29" fillId="7" borderId="1" xfId="0" applyNumberFormat="1" applyFont="1" applyFill="1" applyBorder="1"/>
    <xf numFmtId="0" fontId="29" fillId="7" borderId="1" xfId="0" applyFont="1" applyFill="1" applyBorder="1"/>
    <xf numFmtId="0" fontId="28" fillId="7" borderId="1" xfId="0" applyFont="1" applyFill="1" applyBorder="1"/>
    <xf numFmtId="0" fontId="28" fillId="0" borderId="0" xfId="0" applyFont="1"/>
    <xf numFmtId="49" fontId="28" fillId="0" borderId="0" xfId="0" applyNumberFormat="1" applyFont="1"/>
    <xf numFmtId="3" fontId="28" fillId="0" borderId="0" xfId="0" applyNumberFormat="1" applyFont="1"/>
    <xf numFmtId="0" fontId="29" fillId="7" borderId="1" xfId="1" applyNumberFormat="1" applyFont="1" applyFill="1" applyBorder="1"/>
    <xf numFmtId="165" fontId="29" fillId="7" borderId="1" xfId="0" applyNumberFormat="1" applyFont="1" applyFill="1" applyBorder="1"/>
    <xf numFmtId="0" fontId="29" fillId="7" borderId="1" xfId="0" applyFont="1" applyFill="1" applyBorder="1" applyAlignment="1">
      <alignment wrapText="1"/>
    </xf>
    <xf numFmtId="1" fontId="28" fillId="7" borderId="1" xfId="0" applyNumberFormat="1" applyFont="1" applyFill="1" applyBorder="1"/>
    <xf numFmtId="1" fontId="29" fillId="7" borderId="1" xfId="1" applyNumberFormat="1" applyFont="1" applyFill="1" applyBorder="1" applyAlignment="1">
      <alignment horizontal="right" wrapText="1"/>
    </xf>
    <xf numFmtId="49" fontId="29" fillId="0" borderId="0" xfId="0" applyNumberFormat="1" applyFont="1"/>
    <xf numFmtId="3" fontId="29" fillId="0" borderId="0" xfId="0" applyNumberFormat="1" applyFont="1"/>
    <xf numFmtId="0" fontId="29" fillId="0" borderId="0" xfId="0" applyFont="1"/>
    <xf numFmtId="166" fontId="29" fillId="0" borderId="0" xfId="0" applyNumberFormat="1" applyFont="1"/>
    <xf numFmtId="3" fontId="28" fillId="2" borderId="0" xfId="0" applyNumberFormat="1" applyFont="1" applyFill="1"/>
    <xf numFmtId="3" fontId="29" fillId="0" borderId="0" xfId="0" applyNumberFormat="1" applyFont="1" applyAlignment="1">
      <alignment wrapText="1"/>
    </xf>
    <xf numFmtId="0" fontId="30" fillId="0" borderId="0" xfId="0" applyFont="1"/>
    <xf numFmtId="0" fontId="0" fillId="0" borderId="0" xfId="0" applyAlignment="1">
      <alignment horizontal="left"/>
    </xf>
    <xf numFmtId="0" fontId="15" fillId="7" borderId="1" xfId="1" applyNumberFormat="1" applyFont="1" applyFill="1" applyBorder="1"/>
    <xf numFmtId="0" fontId="15" fillId="7" borderId="1" xfId="0" applyFont="1" applyFill="1" applyBorder="1"/>
    <xf numFmtId="3" fontId="15" fillId="7" borderId="1" xfId="0" applyNumberFormat="1" applyFont="1" applyFill="1" applyBorder="1"/>
    <xf numFmtId="0" fontId="8" fillId="2" borderId="1" xfId="1" applyNumberFormat="1" applyFont="1" applyFill="1" applyBorder="1"/>
    <xf numFmtId="0" fontId="15" fillId="7" borderId="1" xfId="0" applyFont="1" applyFill="1" applyBorder="1" applyAlignment="1">
      <alignment wrapText="1"/>
    </xf>
    <xf numFmtId="0" fontId="10" fillId="0" borderId="6" xfId="1" applyNumberFormat="1" applyFont="1" applyFill="1" applyBorder="1"/>
    <xf numFmtId="0" fontId="10" fillId="0" borderId="1" xfId="1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31" fillId="2" borderId="1" xfId="1" applyNumberFormat="1" applyFont="1" applyFill="1" applyBorder="1"/>
    <xf numFmtId="0" fontId="31" fillId="0" borderId="1" xfId="0" applyFont="1" applyBorder="1"/>
    <xf numFmtId="0" fontId="29" fillId="7" borderId="1" xfId="1" applyNumberFormat="1" applyFont="1" applyFill="1" applyBorder="1" applyAlignment="1">
      <alignment wrapText="1"/>
    </xf>
    <xf numFmtId="3" fontId="29" fillId="7" borderId="1" xfId="0" applyNumberFormat="1" applyFont="1" applyFill="1" applyBorder="1" applyAlignment="1">
      <alignment horizontal="right" wrapText="1"/>
    </xf>
    <xf numFmtId="0" fontId="10" fillId="2" borderId="1" xfId="1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29" fillId="2" borderId="1" xfId="0" applyNumberFormat="1" applyFont="1" applyFill="1" applyBorder="1"/>
    <xf numFmtId="0" fontId="14" fillId="8" borderId="1" xfId="1" applyNumberFormat="1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3" fontId="14" fillId="8" borderId="1" xfId="0" applyNumberFormat="1" applyFont="1" applyFill="1" applyBorder="1" applyAlignment="1">
      <alignment horizontal="right" wrapText="1"/>
    </xf>
    <xf numFmtId="0" fontId="16" fillId="6" borderId="1" xfId="1" applyNumberFormat="1" applyFont="1" applyFill="1" applyBorder="1" applyAlignment="1">
      <alignment wrapText="1"/>
    </xf>
    <xf numFmtId="0" fontId="16" fillId="6" borderId="1" xfId="0" applyFont="1" applyFill="1" applyBorder="1" applyAlignment="1">
      <alignment wrapText="1"/>
    </xf>
    <xf numFmtId="3" fontId="16" fillId="6" borderId="1" xfId="0" applyNumberFormat="1" applyFont="1" applyFill="1" applyBorder="1" applyAlignment="1">
      <alignment horizontal="right" wrapText="1"/>
    </xf>
    <xf numFmtId="0" fontId="28" fillId="2" borderId="0" xfId="0" applyFont="1" applyFill="1"/>
    <xf numFmtId="49" fontId="28" fillId="2" borderId="0" xfId="0" applyNumberFormat="1" applyFont="1" applyFill="1"/>
    <xf numFmtId="0" fontId="14" fillId="8" borderId="1" xfId="1" applyNumberFormat="1" applyFont="1" applyFill="1" applyBorder="1"/>
    <xf numFmtId="0" fontId="14" fillId="8" borderId="1" xfId="0" applyFont="1" applyFill="1" applyBorder="1"/>
    <xf numFmtId="3" fontId="14" fillId="8" borderId="1" xfId="0" applyNumberFormat="1" applyFont="1" applyFill="1" applyBorder="1"/>
    <xf numFmtId="0" fontId="16" fillId="6" borderId="1" xfId="1" applyNumberFormat="1" applyFont="1" applyFill="1" applyBorder="1"/>
    <xf numFmtId="3" fontId="23" fillId="4" borderId="1" xfId="0" applyNumberFormat="1" applyFont="1" applyFill="1" applyBorder="1" applyAlignment="1">
      <alignment horizontal="right" wrapText="1"/>
    </xf>
    <xf numFmtId="0" fontId="23" fillId="8" borderId="1" xfId="1" applyNumberFormat="1" applyFont="1" applyFill="1" applyBorder="1" applyAlignment="1">
      <alignment wrapText="1"/>
    </xf>
    <xf numFmtId="0" fontId="23" fillId="8" borderId="1" xfId="0" applyFont="1" applyFill="1" applyBorder="1" applyAlignment="1">
      <alignment wrapText="1"/>
    </xf>
    <xf numFmtId="3" fontId="23" fillId="8" borderId="1" xfId="0" applyNumberFormat="1" applyFont="1" applyFill="1" applyBorder="1"/>
    <xf numFmtId="0" fontId="23" fillId="8" borderId="1" xfId="0" applyFont="1" applyFill="1" applyBorder="1"/>
    <xf numFmtId="3" fontId="23" fillId="8" borderId="1" xfId="0" applyNumberFormat="1" applyFont="1" applyFill="1" applyBorder="1" applyAlignment="1">
      <alignment horizontal="right" wrapText="1"/>
    </xf>
    <xf numFmtId="0" fontId="5" fillId="8" borderId="1" xfId="0" applyFont="1" applyFill="1" applyBorder="1"/>
    <xf numFmtId="0" fontId="0" fillId="0" borderId="0" xfId="0" applyFont="1"/>
    <xf numFmtId="49" fontId="0" fillId="0" borderId="0" xfId="0" applyNumberFormat="1" applyFont="1"/>
    <xf numFmtId="3" fontId="0" fillId="0" borderId="0" xfId="0" applyNumberFormat="1" applyFont="1"/>
    <xf numFmtId="0" fontId="10" fillId="0" borderId="1" xfId="1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7" fontId="0" fillId="0" borderId="0" xfId="0" applyNumberFormat="1" applyFont="1"/>
    <xf numFmtId="167" fontId="28" fillId="0" borderId="0" xfId="0" applyNumberFormat="1" applyFont="1"/>
    <xf numFmtId="3" fontId="5" fillId="8" borderId="1" xfId="0" applyNumberFormat="1" applyFont="1" applyFill="1" applyBorder="1"/>
    <xf numFmtId="0" fontId="8" fillId="9" borderId="1" xfId="1" applyNumberFormat="1" applyFont="1" applyFill="1" applyBorder="1"/>
    <xf numFmtId="0" fontId="14" fillId="9" borderId="1" xfId="0" applyFont="1" applyFill="1" applyBorder="1" applyAlignment="1">
      <alignment wrapText="1"/>
    </xf>
    <xf numFmtId="3" fontId="13" fillId="9" borderId="1" xfId="0" applyNumberFormat="1" applyFont="1" applyFill="1" applyBorder="1"/>
    <xf numFmtId="0" fontId="24" fillId="9" borderId="1" xfId="1" applyNumberFormat="1" applyFont="1" applyFill="1" applyBorder="1"/>
    <xf numFmtId="0" fontId="24" fillId="9" borderId="1" xfId="0" applyFont="1" applyFill="1" applyBorder="1" applyAlignment="1">
      <alignment wrapText="1"/>
    </xf>
    <xf numFmtId="3" fontId="24" fillId="9" borderId="1" xfId="0" applyNumberFormat="1" applyFont="1" applyFill="1" applyBorder="1"/>
    <xf numFmtId="3" fontId="2" fillId="0" borderId="1" xfId="0" applyNumberFormat="1" applyFont="1" applyFill="1" applyBorder="1" applyAlignment="1">
      <alignment horizontal="right" wrapText="1"/>
    </xf>
    <xf numFmtId="3" fontId="32" fillId="0" borderId="1" xfId="0" applyNumberFormat="1" applyFont="1" applyFill="1" applyBorder="1" applyAlignment="1">
      <alignment horizontal="right" wrapText="1"/>
    </xf>
    <xf numFmtId="3" fontId="18" fillId="0" borderId="1" xfId="0" applyNumberFormat="1" applyFont="1" applyBorder="1"/>
    <xf numFmtId="3" fontId="13" fillId="6" borderId="1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tabSelected="1" topLeftCell="A17" zoomScale="118" zoomScaleNormal="118" workbookViewId="0">
      <selection activeCell="F77" sqref="F77"/>
    </sheetView>
  </sheetViews>
  <sheetFormatPr defaultRowHeight="15" x14ac:dyDescent="0.25"/>
  <cols>
    <col min="1" max="1" width="18.28515625" style="28" customWidth="1"/>
    <col min="2" max="2" width="68.28515625" customWidth="1"/>
    <col min="3" max="3" width="22.42578125" customWidth="1"/>
    <col min="4" max="4" width="17.28515625" customWidth="1"/>
    <col min="5" max="5" width="20.7109375" customWidth="1"/>
    <col min="6" max="6" width="17.5703125" customWidth="1"/>
    <col min="7" max="7" width="17.28515625" customWidth="1"/>
    <col min="8" max="8" width="16" customWidth="1"/>
    <col min="9" max="9" width="15.7109375" style="16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236" t="s">
        <v>234</v>
      </c>
      <c r="B1" s="237"/>
      <c r="C1" s="237"/>
      <c r="D1" s="237"/>
      <c r="E1" s="237"/>
      <c r="F1" s="237"/>
      <c r="G1" s="238"/>
    </row>
    <row r="2" spans="1:11" ht="21" customHeight="1" x14ac:dyDescent="0.25">
      <c r="A2" s="239" t="s">
        <v>0</v>
      </c>
      <c r="B2" s="240"/>
      <c r="C2" s="240"/>
      <c r="D2" s="240"/>
      <c r="E2" s="240"/>
      <c r="F2" s="240"/>
      <c r="G2" s="241"/>
    </row>
    <row r="3" spans="1:11" ht="30" x14ac:dyDescent="0.25">
      <c r="A3" s="24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11" ht="18.75" x14ac:dyDescent="0.3">
      <c r="A4" s="39">
        <v>700000</v>
      </c>
      <c r="B4" s="40" t="s">
        <v>20</v>
      </c>
      <c r="C4" s="41">
        <f t="shared" ref="C4:C28" si="0">D4+E4+F4+G4</f>
        <v>1198113081</v>
      </c>
      <c r="D4" s="41">
        <f>D5+D7+D18+D20</f>
        <v>0</v>
      </c>
      <c r="E4" s="41">
        <f>E5+E7+E18+E20</f>
        <v>1111832000</v>
      </c>
      <c r="F4" s="41">
        <f>F5+F7+F18+F20</f>
        <v>5857199</v>
      </c>
      <c r="G4" s="41">
        <f>G5+G7+G18+G20</f>
        <v>80423882</v>
      </c>
      <c r="J4" s="6"/>
      <c r="K4" s="6"/>
    </row>
    <row r="5" spans="1:11" s="73" customFormat="1" ht="15.75" x14ac:dyDescent="0.25">
      <c r="A5" s="47">
        <v>732000</v>
      </c>
      <c r="B5" s="72" t="s">
        <v>75</v>
      </c>
      <c r="C5" s="45">
        <f t="shared" si="0"/>
        <v>0</v>
      </c>
      <c r="D5" s="45">
        <f>SUM(D6)</f>
        <v>0</v>
      </c>
      <c r="E5" s="45">
        <f>SUM(E6)</f>
        <v>0</v>
      </c>
      <c r="F5" s="45">
        <f>SUM(F6)</f>
        <v>0</v>
      </c>
      <c r="G5" s="45">
        <f>SUM(G6)</f>
        <v>0</v>
      </c>
      <c r="I5" s="74"/>
      <c r="J5" s="75"/>
      <c r="K5" s="75"/>
    </row>
    <row r="6" spans="1:11" s="64" customFormat="1" ht="30" x14ac:dyDescent="0.25">
      <c r="A6" s="77">
        <v>732121</v>
      </c>
      <c r="B6" s="78" t="s">
        <v>76</v>
      </c>
      <c r="C6" s="23">
        <f t="shared" si="0"/>
        <v>0</v>
      </c>
      <c r="D6" s="23"/>
      <c r="E6" s="23"/>
      <c r="F6" s="23"/>
      <c r="G6" s="23"/>
      <c r="I6" s="17"/>
      <c r="J6" s="65"/>
      <c r="K6" s="65"/>
    </row>
    <row r="7" spans="1:11" s="73" customFormat="1" ht="15.75" x14ac:dyDescent="0.25">
      <c r="A7" s="47">
        <v>742000</v>
      </c>
      <c r="B7" s="72" t="s">
        <v>71</v>
      </c>
      <c r="C7" s="45">
        <f t="shared" si="0"/>
        <v>80423882</v>
      </c>
      <c r="D7" s="45">
        <f>SUM(D8:D17)</f>
        <v>0</v>
      </c>
      <c r="E7" s="45">
        <f>SUM(E8:E17)</f>
        <v>0</v>
      </c>
      <c r="F7" s="45">
        <f>SUM(F8:F17)</f>
        <v>0</v>
      </c>
      <c r="G7" s="45">
        <f>SUM(G8:G17)</f>
        <v>80423882</v>
      </c>
      <c r="I7" s="74"/>
      <c r="K7" s="75"/>
    </row>
    <row r="8" spans="1:11" s="64" customFormat="1" ht="30" x14ac:dyDescent="0.25">
      <c r="A8" s="79">
        <v>742371</v>
      </c>
      <c r="B8" s="80" t="s">
        <v>217</v>
      </c>
      <c r="C8" s="23">
        <f t="shared" si="0"/>
        <v>957000</v>
      </c>
      <c r="D8" s="81"/>
      <c r="E8" s="81"/>
      <c r="F8" s="81"/>
      <c r="G8" s="23">
        <v>957000</v>
      </c>
      <c r="I8" s="17"/>
      <c r="J8" s="65"/>
      <c r="K8" s="65"/>
    </row>
    <row r="9" spans="1:11" s="64" customFormat="1" ht="27.75" customHeight="1" x14ac:dyDescent="0.25">
      <c r="A9" s="79">
        <v>7423731</v>
      </c>
      <c r="B9" s="82" t="s">
        <v>77</v>
      </c>
      <c r="C9" s="23">
        <f t="shared" si="0"/>
        <v>6300000</v>
      </c>
      <c r="D9" s="81"/>
      <c r="E9" s="81"/>
      <c r="F9" s="81"/>
      <c r="G9" s="8">
        <v>6300000</v>
      </c>
      <c r="I9" s="17"/>
      <c r="J9" s="65"/>
      <c r="K9" s="65"/>
    </row>
    <row r="10" spans="1:11" s="64" customFormat="1" ht="30.75" customHeight="1" x14ac:dyDescent="0.25">
      <c r="A10" s="79">
        <v>74237312</v>
      </c>
      <c r="B10" s="82" t="s">
        <v>233</v>
      </c>
      <c r="C10" s="23">
        <f t="shared" si="0"/>
        <v>0</v>
      </c>
      <c r="D10" s="81"/>
      <c r="E10" s="81"/>
      <c r="F10" s="81"/>
      <c r="G10" s="230"/>
      <c r="I10" s="17"/>
    </row>
    <row r="11" spans="1:11" s="64" customFormat="1" ht="26.25" customHeight="1" x14ac:dyDescent="0.25">
      <c r="A11" s="79">
        <v>7423732</v>
      </c>
      <c r="B11" s="82" t="s">
        <v>78</v>
      </c>
      <c r="C11" s="23">
        <f t="shared" si="0"/>
        <v>100000</v>
      </c>
      <c r="D11" s="81"/>
      <c r="E11" s="81"/>
      <c r="F11" s="81"/>
      <c r="G11" s="23">
        <v>100000</v>
      </c>
      <c r="I11" s="17"/>
    </row>
    <row r="12" spans="1:11" s="64" customFormat="1" ht="26.25" customHeight="1" x14ac:dyDescent="0.25">
      <c r="A12" s="79">
        <v>7423733</v>
      </c>
      <c r="B12" s="82" t="s">
        <v>79</v>
      </c>
      <c r="C12" s="23">
        <f t="shared" si="0"/>
        <v>2000000</v>
      </c>
      <c r="D12" s="81"/>
      <c r="E12" s="81"/>
      <c r="F12" s="81"/>
      <c r="G12" s="23">
        <v>2000000</v>
      </c>
      <c r="I12" s="17"/>
    </row>
    <row r="13" spans="1:11" s="64" customFormat="1" ht="27.75" customHeight="1" x14ac:dyDescent="0.25">
      <c r="A13" s="79">
        <v>7423734</v>
      </c>
      <c r="B13" s="82" t="s">
        <v>80</v>
      </c>
      <c r="C13" s="23">
        <f t="shared" si="0"/>
        <v>300000</v>
      </c>
      <c r="D13" s="81"/>
      <c r="E13" s="81"/>
      <c r="F13" s="81"/>
      <c r="G13" s="23">
        <v>300000</v>
      </c>
      <c r="I13" s="17"/>
    </row>
    <row r="14" spans="1:11" s="64" customFormat="1" ht="30.75" customHeight="1" x14ac:dyDescent="0.25">
      <c r="A14" s="79">
        <v>7423735</v>
      </c>
      <c r="B14" s="82" t="s">
        <v>81</v>
      </c>
      <c r="C14" s="23">
        <f t="shared" si="0"/>
        <v>150000</v>
      </c>
      <c r="D14" s="81"/>
      <c r="E14" s="81"/>
      <c r="F14" s="81"/>
      <c r="G14" s="23">
        <v>150000</v>
      </c>
      <c r="I14" s="17"/>
    </row>
    <row r="15" spans="1:11" s="64" customFormat="1" ht="27" customHeight="1" x14ac:dyDescent="0.25">
      <c r="A15" s="79">
        <v>7423736</v>
      </c>
      <c r="B15" s="82" t="s">
        <v>82</v>
      </c>
      <c r="C15" s="23">
        <f t="shared" si="0"/>
        <v>3500000</v>
      </c>
      <c r="D15" s="81"/>
      <c r="E15" s="81"/>
      <c r="F15" s="81"/>
      <c r="G15" s="23">
        <v>3500000</v>
      </c>
      <c r="I15" s="17"/>
    </row>
    <row r="16" spans="1:11" s="64" customFormat="1" ht="28.5" customHeight="1" x14ac:dyDescent="0.25">
      <c r="A16" s="79">
        <v>7423737</v>
      </c>
      <c r="B16" s="82" t="s">
        <v>83</v>
      </c>
      <c r="C16" s="23">
        <f t="shared" si="0"/>
        <v>26000000</v>
      </c>
      <c r="D16" s="81"/>
      <c r="E16" s="81"/>
      <c r="F16" s="81"/>
      <c r="G16" s="8">
        <v>26000000</v>
      </c>
      <c r="H16" s="65"/>
      <c r="I16" s="17"/>
    </row>
    <row r="17" spans="1:16" s="64" customFormat="1" ht="27.75" customHeight="1" x14ac:dyDescent="0.25">
      <c r="A17" s="79">
        <v>7423738</v>
      </c>
      <c r="B17" s="82" t="s">
        <v>84</v>
      </c>
      <c r="C17" s="23">
        <f t="shared" si="0"/>
        <v>41116882</v>
      </c>
      <c r="D17" s="81"/>
      <c r="E17" s="81"/>
      <c r="F17" s="81"/>
      <c r="G17" s="8">
        <v>41116882</v>
      </c>
      <c r="I17" s="17"/>
    </row>
    <row r="18" spans="1:16" s="73" customFormat="1" ht="15.75" x14ac:dyDescent="0.25">
      <c r="A18" s="47">
        <v>744000</v>
      </c>
      <c r="B18" s="48" t="s">
        <v>8</v>
      </c>
      <c r="C18" s="45">
        <f t="shared" si="0"/>
        <v>5857199</v>
      </c>
      <c r="D18" s="72">
        <f>SUM(D19)</f>
        <v>0</v>
      </c>
      <c r="E18" s="72">
        <f>SUM(E19)</f>
        <v>0</v>
      </c>
      <c r="F18" s="45">
        <f>SUM(F19)</f>
        <v>5857199</v>
      </c>
      <c r="G18" s="76">
        <f>SUM(G19)</f>
        <v>0</v>
      </c>
      <c r="I18" s="74"/>
    </row>
    <row r="19" spans="1:16" s="64" customFormat="1" ht="30" x14ac:dyDescent="0.25">
      <c r="A19" s="83">
        <v>744121</v>
      </c>
      <c r="B19" s="82" t="s">
        <v>218</v>
      </c>
      <c r="C19" s="23">
        <f t="shared" si="0"/>
        <v>5857199</v>
      </c>
      <c r="D19" s="81"/>
      <c r="E19" s="81"/>
      <c r="F19" s="23">
        <v>5857199</v>
      </c>
      <c r="G19" s="23"/>
      <c r="I19" s="17"/>
    </row>
    <row r="20" spans="1:16" s="73" customFormat="1" ht="15.75" x14ac:dyDescent="0.25">
      <c r="A20" s="47">
        <v>781000</v>
      </c>
      <c r="B20" s="48" t="s">
        <v>9</v>
      </c>
      <c r="C20" s="45">
        <f t="shared" si="0"/>
        <v>1111832000</v>
      </c>
      <c r="D20" s="45">
        <f>SUM(D21:D25)</f>
        <v>0</v>
      </c>
      <c r="E20" s="45">
        <f>SUM(E21:E25)</f>
        <v>1111832000</v>
      </c>
      <c r="F20" s="72">
        <f>SUM(F21:F25)</f>
        <v>0</v>
      </c>
      <c r="G20" s="72">
        <f>SUM(G21:G25)</f>
        <v>0</v>
      </c>
      <c r="I20" s="74"/>
    </row>
    <row r="21" spans="1:16" s="64" customFormat="1" x14ac:dyDescent="0.25">
      <c r="A21" s="79">
        <v>781100</v>
      </c>
      <c r="B21" s="82" t="s">
        <v>69</v>
      </c>
      <c r="C21" s="23">
        <f t="shared" si="0"/>
        <v>1092154000</v>
      </c>
      <c r="D21" s="23"/>
      <c r="E21" s="228">
        <v>1092154000</v>
      </c>
      <c r="F21" s="81"/>
      <c r="G21" s="81"/>
      <c r="H21" s="65"/>
      <c r="I21" s="29"/>
    </row>
    <row r="22" spans="1:16" s="64" customFormat="1" x14ac:dyDescent="0.25">
      <c r="A22" s="79">
        <v>781100</v>
      </c>
      <c r="B22" s="82" t="s">
        <v>18</v>
      </c>
      <c r="C22" s="23">
        <f t="shared" si="0"/>
        <v>6000000</v>
      </c>
      <c r="D22" s="81"/>
      <c r="E22" s="228">
        <v>6000000</v>
      </c>
      <c r="F22" s="23"/>
      <c r="G22" s="81"/>
      <c r="I22" s="17"/>
      <c r="J22" s="84"/>
    </row>
    <row r="23" spans="1:16" s="64" customFormat="1" x14ac:dyDescent="0.25">
      <c r="A23" s="79">
        <v>781100</v>
      </c>
      <c r="B23" s="82" t="s">
        <v>19</v>
      </c>
      <c r="C23" s="23">
        <f t="shared" si="0"/>
        <v>6500000</v>
      </c>
      <c r="D23" s="81"/>
      <c r="E23" s="228">
        <v>6500000</v>
      </c>
      <c r="F23" s="81"/>
      <c r="G23" s="81"/>
      <c r="I23" s="17"/>
    </row>
    <row r="24" spans="1:16" s="64" customFormat="1" x14ac:dyDescent="0.25">
      <c r="A24" s="79">
        <v>781100</v>
      </c>
      <c r="B24" s="82" t="s">
        <v>15</v>
      </c>
      <c r="C24" s="23">
        <f t="shared" si="0"/>
        <v>6199000</v>
      </c>
      <c r="D24" s="81"/>
      <c r="E24" s="228">
        <v>6199000</v>
      </c>
      <c r="F24" s="81"/>
      <c r="G24" s="81"/>
      <c r="I24" s="17"/>
    </row>
    <row r="25" spans="1:16" s="64" customFormat="1" x14ac:dyDescent="0.25">
      <c r="A25" s="79">
        <v>781100</v>
      </c>
      <c r="B25" s="82" t="s">
        <v>85</v>
      </c>
      <c r="C25" s="23">
        <f t="shared" si="0"/>
        <v>979000</v>
      </c>
      <c r="D25" s="81"/>
      <c r="E25" s="229">
        <v>979000</v>
      </c>
      <c r="F25" s="81"/>
      <c r="G25" s="81"/>
      <c r="I25" s="17"/>
      <c r="J25" s="65"/>
    </row>
    <row r="26" spans="1:16" s="4" customFormat="1" ht="18.75" x14ac:dyDescent="0.3">
      <c r="A26" s="39">
        <v>800000</v>
      </c>
      <c r="B26" s="42" t="s">
        <v>72</v>
      </c>
      <c r="C26" s="156">
        <f t="shared" si="0"/>
        <v>123000</v>
      </c>
      <c r="D26" s="156">
        <f t="shared" ref="D26:G26" si="1">SUM(D27)</f>
        <v>0</v>
      </c>
      <c r="E26" s="156">
        <f t="shared" si="1"/>
        <v>0</v>
      </c>
      <c r="F26" s="156">
        <f t="shared" si="1"/>
        <v>0</v>
      </c>
      <c r="G26" s="156">
        <f t="shared" si="1"/>
        <v>123000</v>
      </c>
      <c r="I26" s="21"/>
      <c r="J26" s="5"/>
    </row>
    <row r="27" spans="1:16" s="34" customFormat="1" ht="15.75" x14ac:dyDescent="0.25">
      <c r="A27" s="43">
        <v>811000</v>
      </c>
      <c r="B27" s="49" t="s">
        <v>73</v>
      </c>
      <c r="C27" s="46">
        <f t="shared" si="0"/>
        <v>123000</v>
      </c>
      <c r="D27" s="44">
        <f>SUM(D28)</f>
        <v>0</v>
      </c>
      <c r="E27" s="46">
        <f>SUM(E28)</f>
        <v>0</v>
      </c>
      <c r="F27" s="44">
        <f>SUM(F28)</f>
        <v>0</v>
      </c>
      <c r="G27" s="46">
        <f>SUM(G28)</f>
        <v>123000</v>
      </c>
      <c r="I27" s="35"/>
      <c r="J27" s="36"/>
      <c r="K27" s="36"/>
      <c r="L27" s="37"/>
    </row>
    <row r="28" spans="1:16" s="89" customFormat="1" x14ac:dyDescent="0.25">
      <c r="A28" s="85">
        <v>811122</v>
      </c>
      <c r="B28" s="86" t="s">
        <v>74</v>
      </c>
      <c r="C28" s="87">
        <f t="shared" si="0"/>
        <v>123000</v>
      </c>
      <c r="D28" s="88"/>
      <c r="E28" s="88"/>
      <c r="F28" s="88"/>
      <c r="G28" s="87">
        <v>123000</v>
      </c>
      <c r="I28" s="90"/>
      <c r="J28" s="91"/>
      <c r="K28" s="91"/>
      <c r="L28" s="92"/>
    </row>
    <row r="29" spans="1:16" s="4" customFormat="1" ht="18.75" x14ac:dyDescent="0.3">
      <c r="A29" s="39"/>
      <c r="B29" s="40" t="s">
        <v>137</v>
      </c>
      <c r="C29" s="93">
        <f>D29+E29+F29+G29</f>
        <v>86175470</v>
      </c>
      <c r="D29" s="93"/>
      <c r="E29" s="93">
        <v>851603</v>
      </c>
      <c r="F29" s="93">
        <v>5016249</v>
      </c>
      <c r="G29" s="93">
        <v>80307618</v>
      </c>
      <c r="I29" s="20"/>
      <c r="J29" s="5"/>
      <c r="K29" s="12"/>
    </row>
    <row r="30" spans="1:16" s="94" customFormat="1" ht="21" x14ac:dyDescent="0.35">
      <c r="A30" s="225"/>
      <c r="B30" s="226" t="s">
        <v>219</v>
      </c>
      <c r="C30" s="227">
        <f>D30+E30+F30+G30</f>
        <v>1284411551</v>
      </c>
      <c r="D30" s="227">
        <f>D4+D26+D29</f>
        <v>0</v>
      </c>
      <c r="E30" s="227">
        <f>E4+E26+E29</f>
        <v>1112683603</v>
      </c>
      <c r="F30" s="227">
        <f>F4+F26+F29</f>
        <v>10873448</v>
      </c>
      <c r="G30" s="227">
        <f>G4+G26+G29</f>
        <v>160854500</v>
      </c>
      <c r="I30" s="95"/>
      <c r="J30" s="96"/>
    </row>
    <row r="31" spans="1:16" ht="18.75" x14ac:dyDescent="0.3">
      <c r="A31" s="239" t="s">
        <v>10</v>
      </c>
      <c r="B31" s="240"/>
      <c r="C31" s="240"/>
      <c r="D31" s="240"/>
      <c r="E31" s="240"/>
      <c r="F31" s="240"/>
      <c r="G31" s="241"/>
      <c r="I31" s="21"/>
      <c r="J31" s="5"/>
      <c r="K31" s="4"/>
      <c r="L31" s="4"/>
      <c r="M31" s="4"/>
      <c r="N31" s="4"/>
      <c r="O31" s="4"/>
      <c r="P31" s="4"/>
    </row>
    <row r="32" spans="1:16" s="71" customFormat="1" ht="18.75" x14ac:dyDescent="0.3">
      <c r="A32" s="97">
        <v>400000</v>
      </c>
      <c r="B32" s="98" t="s">
        <v>21</v>
      </c>
      <c r="C32" s="52">
        <f>D32+E32+F32+G32</f>
        <v>1218220137</v>
      </c>
      <c r="D32" s="52">
        <f>D33+D58+D185+D191+D195</f>
        <v>0</v>
      </c>
      <c r="E32" s="52">
        <f>E33+E58+E185+E191+E195</f>
        <v>1112683603</v>
      </c>
      <c r="F32" s="52">
        <f>F33+F58+F185+F191+F195</f>
        <v>10873448</v>
      </c>
      <c r="G32" s="52">
        <f>G33+G58+G185+G191+G195</f>
        <v>94663086</v>
      </c>
      <c r="H32" s="70"/>
      <c r="I32" s="69"/>
      <c r="J32" s="70"/>
    </row>
    <row r="33" spans="1:12" s="71" customFormat="1" ht="18.75" x14ac:dyDescent="0.3">
      <c r="A33" s="38">
        <v>410000</v>
      </c>
      <c r="B33" s="66" t="s">
        <v>86</v>
      </c>
      <c r="C33" s="67">
        <f>D33+E33+F33+G33</f>
        <v>871500000</v>
      </c>
      <c r="D33" s="67">
        <f>D34+D36+D40+D42+D54+D56</f>
        <v>0</v>
      </c>
      <c r="E33" s="67">
        <f>E34+E36+E40+E42+E54+E56</f>
        <v>838610000</v>
      </c>
      <c r="F33" s="67">
        <f>F34+F36+F40+F42+F54+F56</f>
        <v>0</v>
      </c>
      <c r="G33" s="67">
        <f>G34+G36+G40+G42+G54+G56</f>
        <v>32890000</v>
      </c>
      <c r="H33" s="68"/>
      <c r="I33" s="69"/>
      <c r="J33" s="70"/>
      <c r="K33" s="70"/>
      <c r="L33" s="70"/>
    </row>
    <row r="34" spans="1:12" s="73" customFormat="1" ht="15.75" x14ac:dyDescent="0.25">
      <c r="A34" s="47">
        <v>411000</v>
      </c>
      <c r="B34" s="72" t="s">
        <v>87</v>
      </c>
      <c r="C34" s="54">
        <f t="shared" ref="C34:C42" si="2">D34+E34+F34+G34</f>
        <v>736432479</v>
      </c>
      <c r="D34" s="54">
        <f>SUM(D35)</f>
        <v>0</v>
      </c>
      <c r="E34" s="54">
        <f>SUM(E35)</f>
        <v>710432479</v>
      </c>
      <c r="F34" s="54">
        <f>SUM(F35)</f>
        <v>0</v>
      </c>
      <c r="G34" s="54">
        <f>SUM(G35)</f>
        <v>26000000</v>
      </c>
      <c r="I34" s="74"/>
      <c r="J34" s="75"/>
    </row>
    <row r="35" spans="1:12" s="89" customFormat="1" x14ac:dyDescent="0.25">
      <c r="A35" s="30">
        <v>411100</v>
      </c>
      <c r="B35" s="99" t="s">
        <v>138</v>
      </c>
      <c r="C35" s="87">
        <f t="shared" si="2"/>
        <v>736432479</v>
      </c>
      <c r="D35" s="56"/>
      <c r="E35" s="10">
        <v>710432479</v>
      </c>
      <c r="F35" s="58"/>
      <c r="G35" s="56">
        <v>26000000</v>
      </c>
      <c r="H35" s="91"/>
      <c r="I35" s="100"/>
      <c r="J35" s="91"/>
    </row>
    <row r="36" spans="1:12" s="34" customFormat="1" ht="15.75" x14ac:dyDescent="0.25">
      <c r="A36" s="43">
        <v>412000</v>
      </c>
      <c r="B36" s="44" t="s">
        <v>59</v>
      </c>
      <c r="C36" s="46">
        <f t="shared" si="2"/>
        <v>112620521</v>
      </c>
      <c r="D36" s="53">
        <f>SUM(D37:D39)</f>
        <v>0</v>
      </c>
      <c r="E36" s="53">
        <f>SUM(E37:E39)</f>
        <v>107630521</v>
      </c>
      <c r="F36" s="63">
        <f>SUM(F37:F39)</f>
        <v>0</v>
      </c>
      <c r="G36" s="53">
        <f>SUM(G37:G39)</f>
        <v>4990000</v>
      </c>
      <c r="H36" s="36"/>
      <c r="I36" s="101"/>
      <c r="L36" s="36"/>
    </row>
    <row r="37" spans="1:12" s="89" customFormat="1" x14ac:dyDescent="0.25">
      <c r="A37" s="30">
        <v>412100</v>
      </c>
      <c r="B37" s="99" t="s">
        <v>139</v>
      </c>
      <c r="C37" s="87">
        <f t="shared" si="2"/>
        <v>73943248</v>
      </c>
      <c r="D37" s="56"/>
      <c r="E37" s="10">
        <v>71043248</v>
      </c>
      <c r="F37" s="58"/>
      <c r="G37" s="56">
        <v>2900000</v>
      </c>
      <c r="I37" s="100"/>
      <c r="L37" s="91"/>
    </row>
    <row r="38" spans="1:12" s="89" customFormat="1" x14ac:dyDescent="0.25">
      <c r="A38" s="30">
        <v>412200</v>
      </c>
      <c r="B38" s="99" t="s">
        <v>140</v>
      </c>
      <c r="C38" s="87">
        <f t="shared" si="2"/>
        <v>38677273</v>
      </c>
      <c r="D38" s="56"/>
      <c r="E38" s="10">
        <v>36587273</v>
      </c>
      <c r="F38" s="58"/>
      <c r="G38" s="56">
        <v>2090000</v>
      </c>
      <c r="I38" s="100"/>
      <c r="J38" s="91"/>
      <c r="L38" s="91"/>
    </row>
    <row r="39" spans="1:12" s="89" customFormat="1" x14ac:dyDescent="0.25">
      <c r="A39" s="30">
        <v>412300</v>
      </c>
      <c r="B39" s="99" t="s">
        <v>141</v>
      </c>
      <c r="C39" s="87">
        <f t="shared" si="2"/>
        <v>0</v>
      </c>
      <c r="D39" s="56"/>
      <c r="E39" s="10"/>
      <c r="F39" s="58"/>
      <c r="G39" s="56"/>
      <c r="I39" s="100"/>
      <c r="J39" s="91"/>
      <c r="L39" s="91"/>
    </row>
    <row r="40" spans="1:12" s="34" customFormat="1" ht="15.75" x14ac:dyDescent="0.25">
      <c r="A40" s="43">
        <v>413000</v>
      </c>
      <c r="B40" s="44" t="s">
        <v>88</v>
      </c>
      <c r="C40" s="53">
        <f t="shared" si="2"/>
        <v>0</v>
      </c>
      <c r="D40" s="53">
        <f>SUM(D41)</f>
        <v>0</v>
      </c>
      <c r="E40" s="53">
        <f>SUM(E41)</f>
        <v>0</v>
      </c>
      <c r="F40" s="63">
        <f>SUM(F41)</f>
        <v>0</v>
      </c>
      <c r="G40" s="53">
        <f>SUM(G41)</f>
        <v>0</v>
      </c>
      <c r="I40" s="101"/>
      <c r="J40" s="36"/>
    </row>
    <row r="41" spans="1:12" s="89" customFormat="1" x14ac:dyDescent="0.25">
      <c r="A41" s="30">
        <v>413142</v>
      </c>
      <c r="B41" s="99" t="s">
        <v>89</v>
      </c>
      <c r="C41" s="56">
        <f t="shared" si="2"/>
        <v>0</v>
      </c>
      <c r="D41" s="56"/>
      <c r="E41" s="56"/>
      <c r="F41" s="58"/>
      <c r="G41" s="56"/>
      <c r="I41" s="100"/>
      <c r="J41" s="91"/>
    </row>
    <row r="42" spans="1:12" s="34" customFormat="1" ht="15.75" x14ac:dyDescent="0.25">
      <c r="A42" s="43">
        <v>414000</v>
      </c>
      <c r="B42" s="44" t="s">
        <v>44</v>
      </c>
      <c r="C42" s="53">
        <f t="shared" si="2"/>
        <v>7079000</v>
      </c>
      <c r="D42" s="53">
        <f>SUM(D43+D47+D50)</f>
        <v>0</v>
      </c>
      <c r="E42" s="53">
        <f>SUM(E43+E47+E50)</f>
        <v>6979000</v>
      </c>
      <c r="F42" s="63">
        <f>SUM(F43+F47+F50)</f>
        <v>0</v>
      </c>
      <c r="G42" s="53">
        <f>SUM(G43+G47+G50)</f>
        <v>100000</v>
      </c>
      <c r="I42" s="101"/>
      <c r="J42" s="36"/>
    </row>
    <row r="43" spans="1:12" s="89" customFormat="1" ht="21" customHeight="1" x14ac:dyDescent="0.25">
      <c r="A43" s="157">
        <v>414100</v>
      </c>
      <c r="B43" s="158" t="s">
        <v>144</v>
      </c>
      <c r="C43" s="159">
        <f t="shared" ref="C43:C57" si="3">D43+E43+F43+G43</f>
        <v>0</v>
      </c>
      <c r="D43" s="160"/>
      <c r="E43" s="160">
        <f>SUM(E44:E46)</f>
        <v>0</v>
      </c>
      <c r="F43" s="161"/>
      <c r="G43" s="160">
        <f>SUM(G44:G46)</f>
        <v>0</v>
      </c>
      <c r="I43" s="100"/>
      <c r="J43" s="91"/>
    </row>
    <row r="44" spans="1:12" s="89" customFormat="1" x14ac:dyDescent="0.25">
      <c r="A44" s="31">
        <v>414111</v>
      </c>
      <c r="B44" s="102" t="s">
        <v>146</v>
      </c>
      <c r="C44" s="87">
        <f t="shared" si="3"/>
        <v>0</v>
      </c>
      <c r="D44" s="10"/>
      <c r="E44" s="10"/>
      <c r="F44" s="59"/>
      <c r="G44" s="10"/>
      <c r="I44" s="100"/>
      <c r="J44" s="91"/>
    </row>
    <row r="45" spans="1:12" s="89" customFormat="1" x14ac:dyDescent="0.25">
      <c r="A45" s="31">
        <v>414121</v>
      </c>
      <c r="B45" s="102" t="s">
        <v>145</v>
      </c>
      <c r="C45" s="87">
        <f t="shared" si="3"/>
        <v>0</v>
      </c>
      <c r="D45" s="10"/>
      <c r="E45" s="10"/>
      <c r="F45" s="59"/>
      <c r="G45" s="10"/>
      <c r="I45" s="100"/>
      <c r="J45" s="91"/>
    </row>
    <row r="46" spans="1:12" s="89" customFormat="1" x14ac:dyDescent="0.25">
      <c r="A46" s="31">
        <v>414131</v>
      </c>
      <c r="B46" s="102" t="s">
        <v>195</v>
      </c>
      <c r="C46" s="87">
        <f t="shared" si="3"/>
        <v>0</v>
      </c>
      <c r="D46" s="10"/>
      <c r="E46" s="10"/>
      <c r="F46" s="59"/>
      <c r="G46" s="10"/>
      <c r="I46" s="100"/>
      <c r="J46" s="91"/>
    </row>
    <row r="47" spans="1:12" s="89" customFormat="1" ht="15.75" x14ac:dyDescent="0.25">
      <c r="A47" s="157">
        <v>414300</v>
      </c>
      <c r="B47" s="158" t="s">
        <v>142</v>
      </c>
      <c r="C47" s="159">
        <f t="shared" si="3"/>
        <v>6100000</v>
      </c>
      <c r="D47" s="160"/>
      <c r="E47" s="160">
        <f>SUM(E48:E49)</f>
        <v>6000000</v>
      </c>
      <c r="F47" s="161"/>
      <c r="G47" s="160">
        <f>SUM(G48:G49)</f>
        <v>100000</v>
      </c>
      <c r="I47" s="100"/>
      <c r="J47" s="91"/>
    </row>
    <row r="48" spans="1:12" s="89" customFormat="1" x14ac:dyDescent="0.25">
      <c r="A48" s="31">
        <v>414311</v>
      </c>
      <c r="B48" s="88" t="s">
        <v>90</v>
      </c>
      <c r="C48" s="87">
        <f t="shared" si="3"/>
        <v>6100000</v>
      </c>
      <c r="D48" s="10"/>
      <c r="E48" s="10">
        <v>6000000</v>
      </c>
      <c r="F48" s="59"/>
      <c r="G48" s="10">
        <v>100000</v>
      </c>
      <c r="I48" s="100"/>
    </row>
    <row r="49" spans="1:16" s="89" customFormat="1" x14ac:dyDescent="0.25">
      <c r="A49" s="31">
        <v>414314</v>
      </c>
      <c r="B49" s="88" t="s">
        <v>91</v>
      </c>
      <c r="C49" s="87">
        <f t="shared" si="3"/>
        <v>0</v>
      </c>
      <c r="D49" s="10"/>
      <c r="E49" s="10"/>
      <c r="F49" s="59"/>
      <c r="G49" s="10"/>
      <c r="I49" s="100"/>
      <c r="J49" s="91"/>
    </row>
    <row r="50" spans="1:16" s="163" customFormat="1" ht="31.5" x14ac:dyDescent="0.25">
      <c r="A50" s="157">
        <v>414400</v>
      </c>
      <c r="B50" s="158" t="s">
        <v>143</v>
      </c>
      <c r="C50" s="159">
        <f t="shared" si="3"/>
        <v>979000</v>
      </c>
      <c r="D50" s="160"/>
      <c r="E50" s="160">
        <f>SUM(E51:E53)</f>
        <v>979000</v>
      </c>
      <c r="F50" s="161"/>
      <c r="G50" s="160">
        <f>SUM(G51:G53)</f>
        <v>0</v>
      </c>
      <c r="I50" s="164"/>
      <c r="J50" s="165"/>
    </row>
    <row r="51" spans="1:16" s="89" customFormat="1" x14ac:dyDescent="0.25">
      <c r="A51" s="30">
        <v>414411</v>
      </c>
      <c r="B51" s="99" t="s">
        <v>92</v>
      </c>
      <c r="C51" s="87">
        <f t="shared" si="3"/>
        <v>435484</v>
      </c>
      <c r="D51" s="56"/>
      <c r="E51" s="10">
        <v>435484</v>
      </c>
      <c r="F51" s="58"/>
      <c r="G51" s="56"/>
      <c r="H51" s="91"/>
      <c r="I51" s="100"/>
      <c r="J51" s="91"/>
    </row>
    <row r="52" spans="1:16" s="89" customFormat="1" x14ac:dyDescent="0.25">
      <c r="A52" s="30">
        <v>414412</v>
      </c>
      <c r="B52" s="99" t="s">
        <v>93</v>
      </c>
      <c r="C52" s="87">
        <f t="shared" si="3"/>
        <v>0</v>
      </c>
      <c r="D52" s="56"/>
      <c r="E52" s="10">
        <v>0</v>
      </c>
      <c r="F52" s="58"/>
      <c r="G52" s="56"/>
      <c r="I52" s="100"/>
      <c r="J52" s="91"/>
    </row>
    <row r="53" spans="1:16" s="89" customFormat="1" ht="16.5" customHeight="1" x14ac:dyDescent="0.25">
      <c r="A53" s="60">
        <v>41441901</v>
      </c>
      <c r="B53" s="102" t="s">
        <v>94</v>
      </c>
      <c r="C53" s="87">
        <f t="shared" si="3"/>
        <v>543516</v>
      </c>
      <c r="D53" s="59"/>
      <c r="E53" s="10">
        <v>543516</v>
      </c>
      <c r="F53" s="59"/>
      <c r="G53" s="61"/>
      <c r="I53" s="22"/>
      <c r="J53" s="11"/>
      <c r="L53" s="103"/>
    </row>
    <row r="54" spans="1:16" s="73" customFormat="1" ht="15.75" x14ac:dyDescent="0.25">
      <c r="A54" s="47">
        <v>415000</v>
      </c>
      <c r="B54" s="72" t="s">
        <v>96</v>
      </c>
      <c r="C54" s="54">
        <f t="shared" si="3"/>
        <v>7068000</v>
      </c>
      <c r="D54" s="54">
        <f>SUM(D55)</f>
        <v>0</v>
      </c>
      <c r="E54" s="54">
        <f>SUM(E55)</f>
        <v>7068000</v>
      </c>
      <c r="F54" s="104">
        <f>SUM(F55)</f>
        <v>0</v>
      </c>
      <c r="G54" s="54">
        <f>SUM(G55)</f>
        <v>0</v>
      </c>
      <c r="I54" s="74"/>
      <c r="J54" s="75"/>
      <c r="L54" s="75"/>
    </row>
    <row r="55" spans="1:16" s="33" customFormat="1" x14ac:dyDescent="0.25">
      <c r="A55" s="30">
        <v>415112</v>
      </c>
      <c r="B55" s="57" t="s">
        <v>95</v>
      </c>
      <c r="C55" s="56">
        <f t="shared" si="3"/>
        <v>7068000</v>
      </c>
      <c r="D55" s="56"/>
      <c r="E55" s="56">
        <v>7068000</v>
      </c>
      <c r="F55" s="58"/>
      <c r="G55" s="56"/>
      <c r="I55" s="118"/>
      <c r="J55" s="62"/>
      <c r="L55" s="62"/>
    </row>
    <row r="56" spans="1:16" s="73" customFormat="1" ht="15.75" x14ac:dyDescent="0.25">
      <c r="A56" s="105">
        <v>416000</v>
      </c>
      <c r="B56" s="48" t="s">
        <v>97</v>
      </c>
      <c r="C56" s="54">
        <f t="shared" si="3"/>
        <v>8300000</v>
      </c>
      <c r="D56" s="104">
        <f>SUM(D57)</f>
        <v>0</v>
      </c>
      <c r="E56" s="54">
        <f>SUM(E57)</f>
        <v>6500000</v>
      </c>
      <c r="F56" s="104">
        <f>SUM(F57)</f>
        <v>0</v>
      </c>
      <c r="G56" s="231">
        <f>SUM(G57)</f>
        <v>1800000</v>
      </c>
      <c r="I56" s="74"/>
      <c r="J56" s="75"/>
    </row>
    <row r="57" spans="1:16" s="92" customFormat="1" x14ac:dyDescent="0.25">
      <c r="A57" s="119">
        <v>416111</v>
      </c>
      <c r="B57" s="233" t="s">
        <v>227</v>
      </c>
      <c r="C57" s="56">
        <f t="shared" si="3"/>
        <v>8300000</v>
      </c>
      <c r="D57" s="58"/>
      <c r="E57" s="56">
        <v>6500000</v>
      </c>
      <c r="F57" s="58"/>
      <c r="G57" s="192">
        <v>1800000</v>
      </c>
      <c r="I57" s="90"/>
      <c r="J57" s="103"/>
    </row>
    <row r="58" spans="1:16" s="123" customFormat="1" ht="18.75" x14ac:dyDescent="0.3">
      <c r="A58" s="120">
        <v>420000</v>
      </c>
      <c r="B58" s="121" t="s">
        <v>98</v>
      </c>
      <c r="C58" s="122">
        <f>D58+E58+F58+G58</f>
        <v>335127137</v>
      </c>
      <c r="D58" s="122">
        <f>D59+D91+D104+D129+D135+D155</f>
        <v>0</v>
      </c>
      <c r="E58" s="122">
        <f>E59+E91+E104+E129+E135+E155</f>
        <v>267835603</v>
      </c>
      <c r="F58" s="122">
        <f>F59+F91+F104+F129+F135+F155</f>
        <v>10873448</v>
      </c>
      <c r="G58" s="207">
        <f>G59+G91+G104+G129+G135+G155</f>
        <v>56418086</v>
      </c>
      <c r="I58" s="124"/>
      <c r="J58" s="125"/>
    </row>
    <row r="59" spans="1:16" s="73" customFormat="1" ht="15.75" x14ac:dyDescent="0.25">
      <c r="A59" s="47">
        <v>421000</v>
      </c>
      <c r="B59" s="72" t="s">
        <v>11</v>
      </c>
      <c r="C59" s="54">
        <f t="shared" ref="C59:C90" si="4">D59+E59+F59+G59</f>
        <v>111086478</v>
      </c>
      <c r="D59" s="54">
        <f>SUM(D60+D63+D66+D76+D81+D87+D89)</f>
        <v>0</v>
      </c>
      <c r="E59" s="54">
        <f>SUM(E60+E63+E66+E76+E81+E87+E89)</f>
        <v>101674279</v>
      </c>
      <c r="F59" s="54">
        <f>SUM(F60+F63+F66+F76+F81+F87+F89)</f>
        <v>4334199</v>
      </c>
      <c r="G59" s="54">
        <f>SUM(G60+G63+G66+G76+G81+G87+G89)</f>
        <v>5078000</v>
      </c>
      <c r="H59" s="106"/>
      <c r="I59" s="74"/>
      <c r="J59" s="75"/>
    </row>
    <row r="60" spans="1:16" s="129" customFormat="1" ht="15.75" x14ac:dyDescent="0.25">
      <c r="A60" s="166">
        <v>421100</v>
      </c>
      <c r="B60" s="161" t="s">
        <v>148</v>
      </c>
      <c r="C60" s="160">
        <f t="shared" si="4"/>
        <v>980000</v>
      </c>
      <c r="D60" s="160">
        <f>SUM(D61:D62)</f>
        <v>0</v>
      </c>
      <c r="E60" s="160">
        <f>SUM(E61:E62)</f>
        <v>882000</v>
      </c>
      <c r="F60" s="161">
        <f>SUM(F61:F62)</f>
        <v>0</v>
      </c>
      <c r="G60" s="167">
        <f>SUM(G61:G62)</f>
        <v>98000</v>
      </c>
      <c r="H60" s="128"/>
      <c r="I60" s="118"/>
      <c r="J60" s="62"/>
      <c r="K60" s="33"/>
      <c r="L60" s="33"/>
      <c r="M60" s="33"/>
      <c r="N60" s="33"/>
      <c r="O60" s="33"/>
      <c r="P60" s="33"/>
    </row>
    <row r="61" spans="1:16" s="129" customFormat="1" x14ac:dyDescent="0.25">
      <c r="A61" s="126">
        <v>421111</v>
      </c>
      <c r="B61" s="58" t="s">
        <v>99</v>
      </c>
      <c r="C61" s="56">
        <f t="shared" si="4"/>
        <v>970000</v>
      </c>
      <c r="D61" s="56"/>
      <c r="E61" s="56">
        <v>882000</v>
      </c>
      <c r="F61" s="58"/>
      <c r="G61" s="127">
        <v>88000</v>
      </c>
      <c r="H61" s="128"/>
      <c r="I61" s="118"/>
      <c r="J61" s="62"/>
      <c r="K61" s="33"/>
      <c r="L61" s="33"/>
      <c r="M61" s="33"/>
      <c r="N61" s="33"/>
      <c r="O61" s="33"/>
      <c r="P61" s="33"/>
    </row>
    <row r="62" spans="1:16" s="129" customFormat="1" x14ac:dyDescent="0.25">
      <c r="A62" s="126">
        <v>421121</v>
      </c>
      <c r="B62" s="58" t="s">
        <v>100</v>
      </c>
      <c r="C62" s="56">
        <f t="shared" si="4"/>
        <v>10000</v>
      </c>
      <c r="D62" s="56"/>
      <c r="E62" s="56"/>
      <c r="F62" s="58"/>
      <c r="G62" s="127">
        <v>10000</v>
      </c>
      <c r="H62" s="128"/>
      <c r="I62" s="118"/>
      <c r="J62" s="62"/>
      <c r="K62" s="33"/>
      <c r="L62" s="33"/>
      <c r="M62" s="33"/>
      <c r="N62" s="33"/>
      <c r="O62" s="33"/>
      <c r="P62" s="33"/>
    </row>
    <row r="63" spans="1:16" s="129" customFormat="1" ht="15.75" x14ac:dyDescent="0.25">
      <c r="A63" s="166">
        <v>421200</v>
      </c>
      <c r="B63" s="161" t="s">
        <v>147</v>
      </c>
      <c r="C63" s="160">
        <f t="shared" si="4"/>
        <v>26122000</v>
      </c>
      <c r="D63" s="160">
        <f>SUM(D64:D65)</f>
        <v>0</v>
      </c>
      <c r="E63" s="160">
        <f>SUM(E64:E65)</f>
        <v>23972000</v>
      </c>
      <c r="F63" s="160">
        <f>SUM(F64:F65)</f>
        <v>650000</v>
      </c>
      <c r="G63" s="167">
        <f>SUM(G64:G65)</f>
        <v>1500000</v>
      </c>
      <c r="H63" s="128"/>
      <c r="I63" s="118"/>
      <c r="J63" s="62"/>
      <c r="K63" s="33"/>
      <c r="L63" s="33"/>
      <c r="M63" s="33"/>
      <c r="N63" s="33"/>
      <c r="O63" s="33"/>
      <c r="P63" s="33"/>
    </row>
    <row r="64" spans="1:16" s="33" customFormat="1" x14ac:dyDescent="0.25">
      <c r="A64" s="126">
        <v>421211</v>
      </c>
      <c r="B64" s="130" t="s">
        <v>101</v>
      </c>
      <c r="C64" s="56">
        <f t="shared" si="4"/>
        <v>7218000</v>
      </c>
      <c r="D64" s="56"/>
      <c r="E64" s="56">
        <v>6068000</v>
      </c>
      <c r="F64" s="56">
        <v>650000</v>
      </c>
      <c r="G64" s="56">
        <v>500000</v>
      </c>
      <c r="H64" s="62"/>
      <c r="I64" s="131"/>
      <c r="J64" s="132"/>
      <c r="K64" s="129"/>
      <c r="L64" s="132"/>
      <c r="M64" s="129"/>
      <c r="N64" s="132"/>
      <c r="O64" s="129"/>
      <c r="P64" s="129"/>
    </row>
    <row r="65" spans="1:16" s="33" customFormat="1" x14ac:dyDescent="0.25">
      <c r="A65" s="126">
        <v>421225</v>
      </c>
      <c r="B65" s="129" t="s">
        <v>24</v>
      </c>
      <c r="C65" s="56">
        <f t="shared" si="4"/>
        <v>18904000</v>
      </c>
      <c r="D65" s="58"/>
      <c r="E65" s="56">
        <v>17904000</v>
      </c>
      <c r="F65" s="58"/>
      <c r="G65" s="56">
        <v>1000000</v>
      </c>
      <c r="I65" s="133"/>
      <c r="J65" s="62"/>
      <c r="L65" s="62"/>
    </row>
    <row r="66" spans="1:16" s="33" customFormat="1" ht="15.75" x14ac:dyDescent="0.25">
      <c r="A66" s="166">
        <v>421300</v>
      </c>
      <c r="B66" s="161" t="s">
        <v>149</v>
      </c>
      <c r="C66" s="160">
        <f t="shared" si="4"/>
        <v>74023000</v>
      </c>
      <c r="D66" s="161">
        <f>SUM(D67:D75)</f>
        <v>0</v>
      </c>
      <c r="E66" s="160">
        <f>SUM(E67:E75)</f>
        <v>73723000</v>
      </c>
      <c r="F66" s="161">
        <f>SUM(F67:F75)</f>
        <v>0</v>
      </c>
      <c r="G66" s="160">
        <f>SUM(G67:G75)</f>
        <v>300000</v>
      </c>
      <c r="I66" s="133"/>
      <c r="J66" s="62"/>
      <c r="L66" s="62"/>
    </row>
    <row r="67" spans="1:16" s="33" customFormat="1" x14ac:dyDescent="0.25">
      <c r="A67" s="126">
        <v>421311</v>
      </c>
      <c r="B67" s="130" t="s">
        <v>102</v>
      </c>
      <c r="C67" s="56">
        <f t="shared" si="4"/>
        <v>1590000</v>
      </c>
      <c r="D67" s="58"/>
      <c r="E67" s="56">
        <v>1500000</v>
      </c>
      <c r="F67" s="58"/>
      <c r="G67" s="56">
        <v>90000</v>
      </c>
      <c r="H67" s="62"/>
      <c r="I67" s="118"/>
      <c r="J67" s="62"/>
    </row>
    <row r="68" spans="1:16" s="129" customFormat="1" x14ac:dyDescent="0.25">
      <c r="A68" s="126">
        <v>421321</v>
      </c>
      <c r="B68" s="130" t="s">
        <v>25</v>
      </c>
      <c r="C68" s="56">
        <f t="shared" si="4"/>
        <v>200000</v>
      </c>
      <c r="D68" s="58"/>
      <c r="E68" s="56">
        <v>200000</v>
      </c>
      <c r="F68" s="58"/>
      <c r="G68" s="56"/>
      <c r="I68" s="118"/>
      <c r="J68" s="62"/>
      <c r="K68" s="33"/>
      <c r="L68" s="33"/>
      <c r="M68" s="33"/>
      <c r="N68" s="33"/>
      <c r="O68" s="33"/>
      <c r="P68" s="33"/>
    </row>
    <row r="69" spans="1:16" s="33" customFormat="1" x14ac:dyDescent="0.25">
      <c r="A69" s="126">
        <v>421323</v>
      </c>
      <c r="B69" s="130" t="s">
        <v>26</v>
      </c>
      <c r="C69" s="56">
        <f t="shared" si="4"/>
        <v>7094000</v>
      </c>
      <c r="D69" s="58"/>
      <c r="E69" s="56">
        <v>7094000</v>
      </c>
      <c r="F69" s="58"/>
      <c r="G69" s="56"/>
      <c r="H69" s="62"/>
      <c r="I69" s="118"/>
      <c r="J69" s="62"/>
    </row>
    <row r="70" spans="1:16" s="33" customFormat="1" x14ac:dyDescent="0.25">
      <c r="A70" s="126">
        <v>4213231</v>
      </c>
      <c r="B70" s="130" t="s">
        <v>226</v>
      </c>
      <c r="C70" s="56">
        <f t="shared" si="4"/>
        <v>200000</v>
      </c>
      <c r="D70" s="58"/>
      <c r="E70" s="56"/>
      <c r="F70" s="58"/>
      <c r="G70" s="56">
        <v>200000</v>
      </c>
      <c r="H70" s="62"/>
      <c r="I70" s="118"/>
      <c r="J70" s="62"/>
    </row>
    <row r="71" spans="1:16" s="33" customFormat="1" x14ac:dyDescent="0.25">
      <c r="A71" s="126">
        <v>421324</v>
      </c>
      <c r="B71" s="130" t="s">
        <v>104</v>
      </c>
      <c r="C71" s="56">
        <f t="shared" si="4"/>
        <v>200000</v>
      </c>
      <c r="D71" s="58"/>
      <c r="E71" s="232">
        <v>200000</v>
      </c>
      <c r="F71" s="58"/>
      <c r="G71" s="56"/>
      <c r="H71" s="62"/>
      <c r="I71" s="134"/>
      <c r="J71" s="62"/>
      <c r="K71" s="62"/>
    </row>
    <row r="72" spans="1:16" s="33" customFormat="1" x14ac:dyDescent="0.25">
      <c r="A72" s="126">
        <v>4213241</v>
      </c>
      <c r="B72" s="130" t="s">
        <v>103</v>
      </c>
      <c r="C72" s="56">
        <f t="shared" si="4"/>
        <v>274000</v>
      </c>
      <c r="D72" s="58"/>
      <c r="E72" s="232">
        <v>274000</v>
      </c>
      <c r="F72" s="58"/>
      <c r="G72" s="56"/>
      <c r="H72" s="62"/>
      <c r="I72" s="134"/>
      <c r="J72" s="62"/>
      <c r="K72" s="62"/>
    </row>
    <row r="73" spans="1:16" s="33" customFormat="1" x14ac:dyDescent="0.25">
      <c r="A73" s="126">
        <v>421325</v>
      </c>
      <c r="B73" s="130" t="s">
        <v>105</v>
      </c>
      <c r="C73" s="56">
        <f t="shared" si="4"/>
        <v>3500000</v>
      </c>
      <c r="D73" s="58"/>
      <c r="E73" s="56">
        <v>3500000</v>
      </c>
      <c r="F73" s="58"/>
      <c r="G73" s="56"/>
      <c r="H73" s="62"/>
      <c r="I73" s="118"/>
      <c r="J73" s="62"/>
    </row>
    <row r="74" spans="1:16" s="33" customFormat="1" x14ac:dyDescent="0.25">
      <c r="A74" s="126">
        <v>4213251</v>
      </c>
      <c r="B74" s="130" t="s">
        <v>106</v>
      </c>
      <c r="C74" s="56">
        <f t="shared" si="4"/>
        <v>60955000</v>
      </c>
      <c r="D74" s="58"/>
      <c r="E74" s="56">
        <v>60955000</v>
      </c>
      <c r="F74" s="58"/>
      <c r="G74" s="56"/>
      <c r="H74" s="62"/>
      <c r="I74" s="118"/>
      <c r="J74" s="62"/>
    </row>
    <row r="75" spans="1:16" s="33" customFormat="1" x14ac:dyDescent="0.25">
      <c r="A75" s="126">
        <v>421392</v>
      </c>
      <c r="B75" s="130" t="s">
        <v>41</v>
      </c>
      <c r="C75" s="56">
        <f t="shared" si="4"/>
        <v>10000</v>
      </c>
      <c r="D75" s="58"/>
      <c r="E75" s="56"/>
      <c r="F75" s="58"/>
      <c r="G75" s="56">
        <v>10000</v>
      </c>
      <c r="I75" s="118"/>
      <c r="J75" s="62"/>
    </row>
    <row r="76" spans="1:16" s="33" customFormat="1" ht="15.75" x14ac:dyDescent="0.25">
      <c r="A76" s="166">
        <v>421400</v>
      </c>
      <c r="B76" s="168" t="s">
        <v>150</v>
      </c>
      <c r="C76" s="160">
        <f t="shared" si="4"/>
        <v>2170131</v>
      </c>
      <c r="D76" s="160">
        <f>SUM(D77:D80)</f>
        <v>0</v>
      </c>
      <c r="E76" s="160">
        <f>SUM(E77:E80)</f>
        <v>2083131</v>
      </c>
      <c r="F76" s="161">
        <f>SUM(F77:F80)</f>
        <v>77000</v>
      </c>
      <c r="G76" s="160">
        <f>SUM(G77:G80)</f>
        <v>10000</v>
      </c>
      <c r="I76" s="118"/>
      <c r="J76" s="62"/>
    </row>
    <row r="77" spans="1:16" s="33" customFormat="1" x14ac:dyDescent="0.25">
      <c r="A77" s="126">
        <v>421411</v>
      </c>
      <c r="B77" s="58" t="s">
        <v>27</v>
      </c>
      <c r="C77" s="56">
        <f t="shared" si="4"/>
        <v>1077000</v>
      </c>
      <c r="D77" s="56"/>
      <c r="E77" s="56">
        <v>1000000</v>
      </c>
      <c r="F77" s="56">
        <v>77000</v>
      </c>
      <c r="G77" s="56"/>
      <c r="H77" s="62"/>
      <c r="I77" s="118"/>
      <c r="J77" s="62"/>
    </row>
    <row r="78" spans="1:16" s="33" customFormat="1" x14ac:dyDescent="0.25">
      <c r="A78" s="126">
        <v>421412</v>
      </c>
      <c r="B78" s="58" t="s">
        <v>107</v>
      </c>
      <c r="C78" s="56">
        <f t="shared" si="4"/>
        <v>600000</v>
      </c>
      <c r="D78" s="56"/>
      <c r="E78" s="56">
        <v>600000</v>
      </c>
      <c r="F78" s="58"/>
      <c r="G78" s="56"/>
      <c r="H78" s="62"/>
      <c r="I78" s="118"/>
      <c r="J78" s="62"/>
    </row>
    <row r="79" spans="1:16" s="33" customFormat="1" x14ac:dyDescent="0.25">
      <c r="A79" s="126">
        <v>421414</v>
      </c>
      <c r="B79" s="58" t="s">
        <v>28</v>
      </c>
      <c r="C79" s="56">
        <f t="shared" si="4"/>
        <v>131</v>
      </c>
      <c r="D79" s="56"/>
      <c r="E79" s="56">
        <v>131</v>
      </c>
      <c r="F79" s="58"/>
      <c r="G79" s="56"/>
      <c r="H79" s="62"/>
      <c r="I79" s="118"/>
      <c r="J79" s="62"/>
    </row>
    <row r="80" spans="1:16" s="33" customFormat="1" x14ac:dyDescent="0.25">
      <c r="A80" s="126">
        <v>421421</v>
      </c>
      <c r="B80" s="58" t="s">
        <v>108</v>
      </c>
      <c r="C80" s="56">
        <f t="shared" si="4"/>
        <v>493000</v>
      </c>
      <c r="D80" s="56"/>
      <c r="E80" s="56">
        <v>483000</v>
      </c>
      <c r="F80" s="58"/>
      <c r="G80" s="56">
        <v>10000</v>
      </c>
      <c r="H80" s="62"/>
      <c r="I80" s="118"/>
      <c r="J80" s="62"/>
    </row>
    <row r="81" spans="1:12" s="33" customFormat="1" ht="15.75" x14ac:dyDescent="0.25">
      <c r="A81" s="166">
        <v>421500</v>
      </c>
      <c r="B81" s="161" t="s">
        <v>151</v>
      </c>
      <c r="C81" s="160">
        <f t="shared" si="4"/>
        <v>2534148</v>
      </c>
      <c r="D81" s="160">
        <f>SUM(D82:D86)</f>
        <v>0</v>
      </c>
      <c r="E81" s="160">
        <f>SUM(E82:E86)</f>
        <v>1014148</v>
      </c>
      <c r="F81" s="161">
        <f>SUM(F82:F86)</f>
        <v>0</v>
      </c>
      <c r="G81" s="160">
        <f>SUM(G82:G86)</f>
        <v>1520000</v>
      </c>
      <c r="H81" s="62"/>
      <c r="I81" s="118"/>
      <c r="J81" s="62"/>
    </row>
    <row r="82" spans="1:12" s="33" customFormat="1" x14ac:dyDescent="0.25">
      <c r="A82" s="141">
        <v>421511</v>
      </c>
      <c r="B82" s="234" t="s">
        <v>109</v>
      </c>
      <c r="C82" s="232">
        <f t="shared" si="4"/>
        <v>102000</v>
      </c>
      <c r="D82" s="234"/>
      <c r="E82" s="232">
        <v>102000</v>
      </c>
      <c r="F82" s="234"/>
      <c r="G82" s="232"/>
      <c r="H82" s="135"/>
      <c r="I82" s="118"/>
      <c r="J82" s="62"/>
    </row>
    <row r="83" spans="1:12" s="33" customFormat="1" x14ac:dyDescent="0.25">
      <c r="A83" s="141">
        <v>421512</v>
      </c>
      <c r="B83" s="234" t="s">
        <v>29</v>
      </c>
      <c r="C83" s="232">
        <f t="shared" si="4"/>
        <v>54848</v>
      </c>
      <c r="D83" s="234"/>
      <c r="E83" s="232">
        <v>34848</v>
      </c>
      <c r="F83" s="234"/>
      <c r="G83" s="232">
        <v>20000</v>
      </c>
      <c r="H83" s="62"/>
      <c r="I83" s="118"/>
      <c r="J83" s="62"/>
    </row>
    <row r="84" spans="1:12" s="33" customFormat="1" x14ac:dyDescent="0.25">
      <c r="A84" s="141">
        <v>421513</v>
      </c>
      <c r="B84" s="234" t="s">
        <v>45</v>
      </c>
      <c r="C84" s="232">
        <f t="shared" si="4"/>
        <v>655000</v>
      </c>
      <c r="D84" s="234"/>
      <c r="E84" s="232">
        <v>655000</v>
      </c>
      <c r="F84" s="234"/>
      <c r="G84" s="232"/>
      <c r="H84" s="62"/>
      <c r="I84" s="118"/>
      <c r="J84" s="62"/>
    </row>
    <row r="85" spans="1:12" s="33" customFormat="1" x14ac:dyDescent="0.25">
      <c r="A85" s="141">
        <v>421521</v>
      </c>
      <c r="B85" s="234" t="s">
        <v>46</v>
      </c>
      <c r="C85" s="232">
        <f t="shared" si="4"/>
        <v>242300</v>
      </c>
      <c r="D85" s="234"/>
      <c r="E85" s="232">
        <v>222300</v>
      </c>
      <c r="F85" s="234"/>
      <c r="G85" s="232">
        <v>20000</v>
      </c>
      <c r="H85" s="135"/>
      <c r="I85" s="118"/>
      <c r="J85" s="62"/>
    </row>
    <row r="86" spans="1:12" s="33" customFormat="1" x14ac:dyDescent="0.25">
      <c r="A86" s="141">
        <v>421522</v>
      </c>
      <c r="B86" s="234" t="s">
        <v>47</v>
      </c>
      <c r="C86" s="232">
        <f t="shared" si="4"/>
        <v>1480000</v>
      </c>
      <c r="D86" s="234"/>
      <c r="E86" s="232"/>
      <c r="F86" s="234"/>
      <c r="G86" s="232">
        <v>1480000</v>
      </c>
      <c r="H86" s="62"/>
      <c r="I86" s="118"/>
      <c r="J86" s="62"/>
    </row>
    <row r="87" spans="1:12" s="33" customFormat="1" ht="15.75" x14ac:dyDescent="0.25">
      <c r="A87" s="166">
        <v>421600</v>
      </c>
      <c r="B87" s="161" t="s">
        <v>152</v>
      </c>
      <c r="C87" s="160">
        <f t="shared" si="4"/>
        <v>3757199</v>
      </c>
      <c r="D87" s="160">
        <f>SUM(D88)</f>
        <v>0</v>
      </c>
      <c r="E87" s="160">
        <f>SUM(E88)</f>
        <v>0</v>
      </c>
      <c r="F87" s="160">
        <f>SUM(F88)</f>
        <v>3607199</v>
      </c>
      <c r="G87" s="160">
        <f>SUM(G88)</f>
        <v>150000</v>
      </c>
      <c r="H87" s="62"/>
      <c r="I87" s="118"/>
      <c r="J87" s="62"/>
    </row>
    <row r="88" spans="1:12" s="33" customFormat="1" x14ac:dyDescent="0.25">
      <c r="A88" s="126">
        <v>421619</v>
      </c>
      <c r="B88" s="58" t="s">
        <v>60</v>
      </c>
      <c r="C88" s="56">
        <f t="shared" si="4"/>
        <v>3757199</v>
      </c>
      <c r="D88" s="56"/>
      <c r="E88" s="56"/>
      <c r="F88" s="56">
        <v>3607199</v>
      </c>
      <c r="G88" s="136">
        <v>150000</v>
      </c>
      <c r="H88" s="62"/>
      <c r="I88" s="118"/>
      <c r="J88" s="62"/>
    </row>
    <row r="89" spans="1:12" s="33" customFormat="1" ht="15.75" x14ac:dyDescent="0.25">
      <c r="A89" s="166">
        <v>421900</v>
      </c>
      <c r="B89" s="161" t="s">
        <v>153</v>
      </c>
      <c r="C89" s="160">
        <f t="shared" si="4"/>
        <v>1500000</v>
      </c>
      <c r="D89" s="160">
        <f>SUM(D90)</f>
        <v>0</v>
      </c>
      <c r="E89" s="160">
        <f>SUM(E90)</f>
        <v>0</v>
      </c>
      <c r="F89" s="160">
        <f>SUM(F90)</f>
        <v>0</v>
      </c>
      <c r="G89" s="159">
        <f>SUM(G90)</f>
        <v>1500000</v>
      </c>
      <c r="H89" s="62"/>
      <c r="I89" s="118"/>
      <c r="J89" s="62"/>
    </row>
    <row r="90" spans="1:12" s="33" customFormat="1" x14ac:dyDescent="0.25">
      <c r="A90" s="126">
        <v>421919</v>
      </c>
      <c r="B90" s="130" t="s">
        <v>65</v>
      </c>
      <c r="C90" s="56">
        <f t="shared" si="4"/>
        <v>1500000</v>
      </c>
      <c r="D90" s="58"/>
      <c r="E90" s="56"/>
      <c r="F90" s="56"/>
      <c r="G90" s="56">
        <v>1500000</v>
      </c>
      <c r="H90" s="62"/>
      <c r="I90" s="118"/>
      <c r="J90" s="62"/>
    </row>
    <row r="91" spans="1:12" s="73" customFormat="1" ht="32.25" customHeight="1" x14ac:dyDescent="0.25">
      <c r="A91" s="109">
        <v>422000</v>
      </c>
      <c r="B91" s="104" t="s">
        <v>12</v>
      </c>
      <c r="C91" s="54">
        <f t="shared" ref="C91:C122" si="5">D91+E91+F91+G91</f>
        <v>416000</v>
      </c>
      <c r="D91" s="54">
        <f>SUM(D92+D98+D102)</f>
        <v>0</v>
      </c>
      <c r="E91" s="54">
        <f>SUM(E92+E98+E102)</f>
        <v>193000</v>
      </c>
      <c r="F91" s="54">
        <f>SUM(F92+F98+F102)</f>
        <v>0</v>
      </c>
      <c r="G91" s="54">
        <f>SUM(G92+G98+G102)</f>
        <v>223000</v>
      </c>
      <c r="H91" s="75"/>
      <c r="I91" s="74"/>
      <c r="J91" s="75"/>
    </row>
    <row r="92" spans="1:12" ht="17.25" customHeight="1" x14ac:dyDescent="0.25">
      <c r="A92" s="169">
        <v>422100</v>
      </c>
      <c r="B92" s="162" t="s">
        <v>154</v>
      </c>
      <c r="C92" s="159">
        <f t="shared" si="5"/>
        <v>351000</v>
      </c>
      <c r="D92" s="159">
        <f>SUM(D93:D97)</f>
        <v>0</v>
      </c>
      <c r="E92" s="159">
        <f>SUM(E93:E97)</f>
        <v>193000</v>
      </c>
      <c r="F92" s="159">
        <f>SUM(F93:F97)</f>
        <v>0</v>
      </c>
      <c r="G92" s="159">
        <f>SUM(G93:G97)</f>
        <v>158000</v>
      </c>
      <c r="H92" s="6"/>
      <c r="J92" s="6"/>
    </row>
    <row r="93" spans="1:12" ht="17.25" customHeight="1" x14ac:dyDescent="0.25">
      <c r="A93" s="137">
        <v>422111</v>
      </c>
      <c r="B93" s="1" t="s">
        <v>110</v>
      </c>
      <c r="C93" s="32">
        <f t="shared" si="5"/>
        <v>0</v>
      </c>
      <c r="D93" s="32"/>
      <c r="E93" s="32"/>
      <c r="F93" s="32"/>
      <c r="G93" s="1"/>
      <c r="H93" s="6"/>
      <c r="J93" s="6"/>
    </row>
    <row r="94" spans="1:12" ht="15.75" customHeight="1" x14ac:dyDescent="0.25">
      <c r="A94" s="138">
        <v>422121</v>
      </c>
      <c r="B94" s="59" t="s">
        <v>111</v>
      </c>
      <c r="C94" s="10">
        <f t="shared" si="5"/>
        <v>41000</v>
      </c>
      <c r="D94" s="10"/>
      <c r="E94" s="10">
        <v>33000</v>
      </c>
      <c r="F94" s="10"/>
      <c r="G94" s="10">
        <v>8000</v>
      </c>
      <c r="H94" s="11"/>
      <c r="J94" s="6"/>
    </row>
    <row r="95" spans="1:12" ht="15" customHeight="1" x14ac:dyDescent="0.25">
      <c r="A95" s="138">
        <v>422131</v>
      </c>
      <c r="B95" s="59" t="s">
        <v>48</v>
      </c>
      <c r="C95" s="10">
        <f t="shared" si="5"/>
        <v>310000</v>
      </c>
      <c r="D95" s="10"/>
      <c r="E95" s="10">
        <v>160000</v>
      </c>
      <c r="F95" s="10"/>
      <c r="G95" s="10">
        <v>150000</v>
      </c>
      <c r="H95" s="6"/>
      <c r="I95" s="22"/>
      <c r="J95" s="11"/>
      <c r="K95" s="6"/>
      <c r="L95" s="62"/>
    </row>
    <row r="96" spans="1:12" ht="14.25" customHeight="1" x14ac:dyDescent="0.25">
      <c r="A96" s="137">
        <v>422194</v>
      </c>
      <c r="B96" s="1" t="s">
        <v>112</v>
      </c>
      <c r="C96" s="1">
        <f t="shared" si="5"/>
        <v>0</v>
      </c>
      <c r="D96" s="1"/>
      <c r="E96" s="1"/>
      <c r="F96" s="1"/>
      <c r="G96" s="1"/>
      <c r="I96" s="22"/>
      <c r="J96" s="11"/>
      <c r="K96" s="6"/>
      <c r="L96" s="62"/>
    </row>
    <row r="97" spans="1:16" ht="14.25" customHeight="1" x14ac:dyDescent="0.25">
      <c r="A97" s="137">
        <v>422199</v>
      </c>
      <c r="B97" s="1" t="s">
        <v>113</v>
      </c>
      <c r="C97" s="32">
        <f t="shared" si="5"/>
        <v>0</v>
      </c>
      <c r="D97" s="1"/>
      <c r="E97" s="1"/>
      <c r="F97" s="1"/>
      <c r="G97" s="1"/>
      <c r="I97" s="22"/>
      <c r="J97" s="11"/>
      <c r="K97" s="6"/>
      <c r="L97" s="62"/>
    </row>
    <row r="98" spans="1:16" ht="14.25" customHeight="1" x14ac:dyDescent="0.25">
      <c r="A98" s="169">
        <v>422200</v>
      </c>
      <c r="B98" s="162" t="s">
        <v>155</v>
      </c>
      <c r="C98" s="159">
        <f t="shared" si="5"/>
        <v>50000</v>
      </c>
      <c r="D98" s="162">
        <f>SUM(D99:D101)</f>
        <v>0</v>
      </c>
      <c r="E98" s="162">
        <f>SUM(E99:E101)</f>
        <v>0</v>
      </c>
      <c r="F98" s="159">
        <f>SUM(F99:F101)</f>
        <v>0</v>
      </c>
      <c r="G98" s="159">
        <f>SUM(G99:G101)</f>
        <v>50000</v>
      </c>
      <c r="I98" s="22"/>
      <c r="J98" s="11"/>
      <c r="K98" s="6"/>
      <c r="L98" s="62"/>
    </row>
    <row r="99" spans="1:16" ht="14.25" customHeight="1" x14ac:dyDescent="0.25">
      <c r="A99" s="137">
        <v>422211</v>
      </c>
      <c r="B99" s="1" t="s">
        <v>114</v>
      </c>
      <c r="C99" s="32">
        <f t="shared" si="5"/>
        <v>0</v>
      </c>
      <c r="D99" s="1"/>
      <c r="E99" s="1"/>
      <c r="F99" s="32"/>
      <c r="G99" s="1"/>
      <c r="I99" s="22"/>
      <c r="J99" s="11"/>
      <c r="K99" s="6"/>
      <c r="L99" s="62"/>
    </row>
    <row r="100" spans="1:16" ht="16.5" customHeight="1" x14ac:dyDescent="0.25">
      <c r="A100" s="139">
        <v>422221</v>
      </c>
      <c r="B100" s="59" t="s">
        <v>115</v>
      </c>
      <c r="C100" s="10">
        <f t="shared" si="5"/>
        <v>15000</v>
      </c>
      <c r="D100" s="10"/>
      <c r="E100" s="10"/>
      <c r="F100" s="10"/>
      <c r="G100" s="10">
        <v>15000</v>
      </c>
      <c r="J100" s="6"/>
    </row>
    <row r="101" spans="1:16" ht="16.5" customHeight="1" x14ac:dyDescent="0.25">
      <c r="A101" s="139">
        <v>422231</v>
      </c>
      <c r="B101" s="59" t="s">
        <v>116</v>
      </c>
      <c r="C101" s="10">
        <f t="shared" si="5"/>
        <v>35000</v>
      </c>
      <c r="D101" s="10"/>
      <c r="E101" s="10"/>
      <c r="F101" s="10"/>
      <c r="G101" s="10">
        <v>35000</v>
      </c>
      <c r="J101" s="6"/>
    </row>
    <row r="102" spans="1:16" ht="16.5" customHeight="1" x14ac:dyDescent="0.25">
      <c r="A102" s="170">
        <v>422300</v>
      </c>
      <c r="B102" s="161" t="s">
        <v>156</v>
      </c>
      <c r="C102" s="160">
        <f t="shared" si="5"/>
        <v>15000</v>
      </c>
      <c r="D102" s="160">
        <f>SUM(D103)</f>
        <v>0</v>
      </c>
      <c r="E102" s="160">
        <f>SUM(E103)</f>
        <v>0</v>
      </c>
      <c r="F102" s="160">
        <f>SUM(F103)</f>
        <v>0</v>
      </c>
      <c r="G102" s="160">
        <f>SUM(G103)</f>
        <v>15000</v>
      </c>
      <c r="J102" s="6"/>
    </row>
    <row r="103" spans="1:16" ht="16.5" customHeight="1" x14ac:dyDescent="0.25">
      <c r="A103" s="138">
        <v>422392</v>
      </c>
      <c r="B103" s="59" t="s">
        <v>117</v>
      </c>
      <c r="C103" s="10">
        <f t="shared" si="5"/>
        <v>15000</v>
      </c>
      <c r="D103" s="10"/>
      <c r="E103" s="10"/>
      <c r="F103" s="10"/>
      <c r="G103" s="10">
        <v>15000</v>
      </c>
      <c r="I103" s="140"/>
      <c r="J103" s="18"/>
      <c r="K103" s="19"/>
      <c r="L103" s="19"/>
      <c r="M103" s="19"/>
      <c r="N103" s="19"/>
      <c r="O103" s="19"/>
      <c r="P103" s="19"/>
    </row>
    <row r="104" spans="1:16" s="73" customFormat="1" ht="15.75" x14ac:dyDescent="0.25">
      <c r="A104" s="110">
        <v>423000</v>
      </c>
      <c r="B104" s="104" t="s">
        <v>13</v>
      </c>
      <c r="C104" s="55">
        <f t="shared" si="5"/>
        <v>44384249</v>
      </c>
      <c r="D104" s="54">
        <f>SUM(D105+D108+D111+D115+D118+D123+D125+D127)</f>
        <v>0</v>
      </c>
      <c r="E104" s="54">
        <f>SUM(E105+E108+E111+E115+E118+E123+E125+E127)</f>
        <v>12321000</v>
      </c>
      <c r="F104" s="54">
        <f>SUM(F105+F108+F111+F115+F118+F123+F125+F127)</f>
        <v>6539249</v>
      </c>
      <c r="G104" s="54">
        <f>G105+G108+G111+G115+G118+G123+G125+G127</f>
        <v>25524000</v>
      </c>
      <c r="H104" s="75"/>
      <c r="I104" s="74"/>
      <c r="J104" s="75"/>
      <c r="L104" s="75"/>
    </row>
    <row r="105" spans="1:16" s="163" customFormat="1" ht="15" customHeight="1" x14ac:dyDescent="0.25">
      <c r="A105" s="166">
        <v>423100</v>
      </c>
      <c r="B105" s="161" t="s">
        <v>157</v>
      </c>
      <c r="C105" s="160">
        <f t="shared" si="5"/>
        <v>1000000</v>
      </c>
      <c r="D105" s="160">
        <f>SUM(D106:D107)</f>
        <v>0</v>
      </c>
      <c r="E105" s="160">
        <f>SUM(E106:E107)</f>
        <v>0</v>
      </c>
      <c r="F105" s="160">
        <f>SUM(F106:F107)</f>
        <v>0</v>
      </c>
      <c r="G105" s="160">
        <f>SUM(G106:G107)</f>
        <v>1000000</v>
      </c>
      <c r="H105" s="165"/>
      <c r="I105" s="164"/>
      <c r="J105" s="165"/>
      <c r="L105" s="165"/>
    </row>
    <row r="106" spans="1:16" ht="15" customHeight="1" x14ac:dyDescent="0.25">
      <c r="A106" s="141">
        <v>423111</v>
      </c>
      <c r="B106" s="59" t="s">
        <v>49</v>
      </c>
      <c r="C106" s="10">
        <f t="shared" si="5"/>
        <v>0</v>
      </c>
      <c r="D106" s="10"/>
      <c r="E106" s="10"/>
      <c r="F106" s="10"/>
      <c r="G106" s="10"/>
      <c r="H106" s="6"/>
      <c r="J106" s="6"/>
      <c r="L106" s="6"/>
    </row>
    <row r="107" spans="1:16" x14ac:dyDescent="0.25">
      <c r="A107" s="141">
        <v>423191</v>
      </c>
      <c r="B107" s="59" t="s">
        <v>118</v>
      </c>
      <c r="C107" s="10">
        <f t="shared" si="5"/>
        <v>1000000</v>
      </c>
      <c r="D107" s="59"/>
      <c r="E107" s="10"/>
      <c r="F107" s="10"/>
      <c r="G107" s="10">
        <v>1000000</v>
      </c>
      <c r="H107" s="6"/>
      <c r="J107" s="6"/>
      <c r="L107" s="6"/>
    </row>
    <row r="108" spans="1:16" s="163" customFormat="1" ht="15.75" x14ac:dyDescent="0.25">
      <c r="A108" s="166">
        <v>423200</v>
      </c>
      <c r="B108" s="161" t="s">
        <v>158</v>
      </c>
      <c r="C108" s="160">
        <f t="shared" si="5"/>
        <v>8883000</v>
      </c>
      <c r="D108" s="161">
        <f>SUM(D109:D110)</f>
        <v>0</v>
      </c>
      <c r="E108" s="160">
        <f>SUM(E109:E110)</f>
        <v>8266000</v>
      </c>
      <c r="F108" s="160">
        <f>SUM(F109:F110)</f>
        <v>0</v>
      </c>
      <c r="G108" s="160">
        <f>SUM(G109:G110)</f>
        <v>617000</v>
      </c>
      <c r="H108" s="165"/>
      <c r="I108" s="164"/>
      <c r="J108" s="165"/>
      <c r="L108" s="165"/>
    </row>
    <row r="109" spans="1:16" s="19" customFormat="1" x14ac:dyDescent="0.25">
      <c r="A109" s="141">
        <v>423212</v>
      </c>
      <c r="B109" s="59" t="s">
        <v>119</v>
      </c>
      <c r="C109" s="10">
        <f t="shared" si="5"/>
        <v>8417000</v>
      </c>
      <c r="D109" s="59"/>
      <c r="E109" s="10">
        <v>8000000</v>
      </c>
      <c r="F109" s="59"/>
      <c r="G109" s="10">
        <v>417000</v>
      </c>
      <c r="H109" s="142"/>
      <c r="I109" s="16"/>
      <c r="J109" s="6"/>
      <c r="K109"/>
      <c r="L109" s="6"/>
      <c r="M109"/>
      <c r="N109"/>
      <c r="O109"/>
      <c r="P109"/>
    </row>
    <row r="110" spans="1:16" s="19" customFormat="1" x14ac:dyDescent="0.25">
      <c r="A110" s="141">
        <v>423291</v>
      </c>
      <c r="B110" s="59" t="s">
        <v>120</v>
      </c>
      <c r="C110" s="10">
        <f t="shared" si="5"/>
        <v>466000</v>
      </c>
      <c r="D110" s="59"/>
      <c r="E110" s="10">
        <v>266000</v>
      </c>
      <c r="F110" s="59"/>
      <c r="G110" s="10">
        <v>200000</v>
      </c>
      <c r="H110" s="142"/>
      <c r="I110" s="16"/>
      <c r="J110" s="6"/>
      <c r="K110"/>
      <c r="L110" s="6"/>
      <c r="M110"/>
      <c r="N110"/>
      <c r="O110"/>
      <c r="P110"/>
    </row>
    <row r="111" spans="1:16" s="173" customFormat="1" ht="15.75" x14ac:dyDescent="0.25">
      <c r="A111" s="166">
        <v>423300</v>
      </c>
      <c r="B111" s="161" t="s">
        <v>159</v>
      </c>
      <c r="C111" s="160">
        <f t="shared" si="5"/>
        <v>3984000</v>
      </c>
      <c r="D111" s="161">
        <f>SUM(D112:D114)</f>
        <v>0</v>
      </c>
      <c r="E111" s="160">
        <f>SUM(E112:E114)</f>
        <v>2077000</v>
      </c>
      <c r="F111" s="161">
        <f>SUM(F112:F114)</f>
        <v>0</v>
      </c>
      <c r="G111" s="160">
        <f>SUM(G112:G114)</f>
        <v>1907000</v>
      </c>
      <c r="H111" s="176"/>
      <c r="I111" s="164"/>
      <c r="J111" s="165"/>
      <c r="K111" s="163"/>
      <c r="L111" s="165"/>
      <c r="M111" s="163"/>
      <c r="N111" s="163"/>
      <c r="O111" s="163"/>
      <c r="P111" s="163"/>
    </row>
    <row r="112" spans="1:16" ht="18" customHeight="1" x14ac:dyDescent="0.25">
      <c r="A112" s="141">
        <v>423311</v>
      </c>
      <c r="B112" s="143" t="s">
        <v>62</v>
      </c>
      <c r="C112" s="10">
        <f t="shared" si="5"/>
        <v>3807000</v>
      </c>
      <c r="D112" s="59"/>
      <c r="E112" s="10">
        <v>2000000</v>
      </c>
      <c r="F112" s="59"/>
      <c r="G112" s="10">
        <v>1807000</v>
      </c>
      <c r="J112" s="6"/>
      <c r="L112" s="6"/>
    </row>
    <row r="113" spans="1:16" x14ac:dyDescent="0.25">
      <c r="A113" s="141">
        <v>423322</v>
      </c>
      <c r="B113" s="143" t="s">
        <v>121</v>
      </c>
      <c r="C113" s="10">
        <f t="shared" si="5"/>
        <v>77000</v>
      </c>
      <c r="D113" s="59"/>
      <c r="E113" s="10">
        <v>77000</v>
      </c>
      <c r="F113" s="10"/>
      <c r="G113" s="10"/>
      <c r="J113" s="6"/>
    </row>
    <row r="114" spans="1:16" x14ac:dyDescent="0.25">
      <c r="A114" s="1">
        <v>423399</v>
      </c>
      <c r="B114" s="1" t="s">
        <v>122</v>
      </c>
      <c r="C114" s="32">
        <f t="shared" si="5"/>
        <v>100000</v>
      </c>
      <c r="D114" s="1"/>
      <c r="E114" s="1"/>
      <c r="F114" s="1"/>
      <c r="G114" s="32">
        <v>100000</v>
      </c>
      <c r="I114" s="144"/>
      <c r="J114" s="18"/>
      <c r="K114" s="18"/>
      <c r="L114" s="19"/>
      <c r="M114" s="19"/>
      <c r="N114" s="19"/>
      <c r="O114" s="19"/>
      <c r="P114" s="19"/>
    </row>
    <row r="115" spans="1:16" s="163" customFormat="1" ht="15.75" x14ac:dyDescent="0.25">
      <c r="A115" s="162">
        <v>423400</v>
      </c>
      <c r="B115" s="162" t="s">
        <v>160</v>
      </c>
      <c r="C115" s="159">
        <f t="shared" si="5"/>
        <v>1250000</v>
      </c>
      <c r="D115" s="162">
        <f>SUM(D116:D117)</f>
        <v>0</v>
      </c>
      <c r="E115" s="159">
        <f>SUM(E116:E117)</f>
        <v>150000</v>
      </c>
      <c r="F115" s="159">
        <f>SUM(F116:F117)</f>
        <v>0</v>
      </c>
      <c r="G115" s="159">
        <f>SUM(G116:G117)</f>
        <v>1100000</v>
      </c>
      <c r="I115" s="171"/>
      <c r="J115" s="172"/>
      <c r="K115" s="172"/>
      <c r="L115" s="173"/>
      <c r="M115" s="173"/>
      <c r="N115" s="173"/>
      <c r="O115" s="173"/>
      <c r="P115" s="173"/>
    </row>
    <row r="116" spans="1:16" x14ac:dyDescent="0.25">
      <c r="A116" s="145">
        <v>423419</v>
      </c>
      <c r="B116" s="59" t="s">
        <v>123</v>
      </c>
      <c r="C116" s="10">
        <f t="shared" si="5"/>
        <v>1150000</v>
      </c>
      <c r="D116" s="59"/>
      <c r="E116" s="10">
        <v>150000</v>
      </c>
      <c r="F116" s="10"/>
      <c r="G116" s="10">
        <v>1000000</v>
      </c>
      <c r="I116" s="144"/>
      <c r="J116" s="18"/>
      <c r="K116" s="18"/>
      <c r="L116" s="19"/>
      <c r="M116" s="19"/>
      <c r="N116" s="19"/>
      <c r="O116" s="19"/>
      <c r="P116" s="19"/>
    </row>
    <row r="117" spans="1:16" x14ac:dyDescent="0.25">
      <c r="A117" s="146">
        <v>423432</v>
      </c>
      <c r="B117" s="147" t="s">
        <v>124</v>
      </c>
      <c r="C117" s="32">
        <f t="shared" si="5"/>
        <v>100000</v>
      </c>
      <c r="D117" s="1"/>
      <c r="E117" s="1"/>
      <c r="F117" s="1"/>
      <c r="G117" s="10">
        <v>100000</v>
      </c>
      <c r="I117" s="144"/>
      <c r="J117" s="18"/>
      <c r="K117" s="18"/>
      <c r="L117" s="19"/>
      <c r="M117" s="19"/>
      <c r="N117" s="19"/>
      <c r="O117" s="19"/>
      <c r="P117" s="19"/>
    </row>
    <row r="118" spans="1:16" s="163" customFormat="1" ht="15.75" x14ac:dyDescent="0.25">
      <c r="A118" s="157">
        <v>423500</v>
      </c>
      <c r="B118" s="168" t="s">
        <v>161</v>
      </c>
      <c r="C118" s="159">
        <f t="shared" si="5"/>
        <v>19939249</v>
      </c>
      <c r="D118" s="162">
        <f>SUM(D119:D122)</f>
        <v>0</v>
      </c>
      <c r="E118" s="159">
        <f>SUM(E119:E122)</f>
        <v>0</v>
      </c>
      <c r="F118" s="159">
        <f>SUM(F119:F122)</f>
        <v>6539249</v>
      </c>
      <c r="G118" s="160">
        <f>SUM(G119:G122)</f>
        <v>13400000</v>
      </c>
      <c r="I118" s="171"/>
      <c r="J118" s="172"/>
      <c r="K118" s="172"/>
      <c r="L118" s="173"/>
      <c r="M118" s="173"/>
      <c r="N118" s="173"/>
      <c r="O118" s="173"/>
      <c r="P118" s="173"/>
    </row>
    <row r="119" spans="1:16" x14ac:dyDescent="0.25">
      <c r="A119" s="145">
        <v>423591</v>
      </c>
      <c r="B119" s="59" t="s">
        <v>50</v>
      </c>
      <c r="C119" s="10">
        <f t="shared" si="5"/>
        <v>2500000</v>
      </c>
      <c r="D119" s="59"/>
      <c r="E119" s="10"/>
      <c r="F119" s="10"/>
      <c r="G119" s="10">
        <v>2500000</v>
      </c>
      <c r="J119" s="6"/>
    </row>
    <row r="120" spans="1:16" s="19" customFormat="1" x14ac:dyDescent="0.25">
      <c r="A120" s="141">
        <v>423599</v>
      </c>
      <c r="B120" s="143" t="s">
        <v>70</v>
      </c>
      <c r="C120" s="10">
        <f t="shared" si="5"/>
        <v>900000</v>
      </c>
      <c r="D120" s="10"/>
      <c r="E120" s="10"/>
      <c r="F120" s="59"/>
      <c r="G120" s="10">
        <v>900000</v>
      </c>
      <c r="H120" s="148"/>
      <c r="I120" s="16"/>
      <c r="J120" s="6"/>
      <c r="K120"/>
      <c r="L120"/>
      <c r="M120"/>
      <c r="N120"/>
      <c r="O120"/>
      <c r="P120"/>
    </row>
    <row r="121" spans="1:16" s="19" customFormat="1" x14ac:dyDescent="0.25">
      <c r="A121" s="141">
        <v>42359901</v>
      </c>
      <c r="B121" s="143" t="s">
        <v>125</v>
      </c>
      <c r="C121" s="10">
        <f t="shared" si="5"/>
        <v>10000000</v>
      </c>
      <c r="D121" s="10"/>
      <c r="E121" s="10"/>
      <c r="F121" s="10"/>
      <c r="G121" s="10">
        <v>10000000</v>
      </c>
      <c r="H121" s="148"/>
      <c r="I121" s="16"/>
      <c r="J121" s="6"/>
      <c r="K121"/>
      <c r="L121"/>
      <c r="M121"/>
      <c r="N121"/>
      <c r="O121"/>
      <c r="P121"/>
    </row>
    <row r="122" spans="1:16" s="19" customFormat="1" x14ac:dyDescent="0.25">
      <c r="A122" s="141">
        <v>42359903</v>
      </c>
      <c r="B122" s="143" t="s">
        <v>126</v>
      </c>
      <c r="C122" s="10">
        <f t="shared" si="5"/>
        <v>6539249</v>
      </c>
      <c r="D122" s="10"/>
      <c r="E122" s="10"/>
      <c r="F122" s="10">
        <v>6539249</v>
      </c>
      <c r="G122" s="10"/>
      <c r="H122" s="148"/>
      <c r="I122" s="16"/>
      <c r="J122" s="6"/>
      <c r="K122" s="6"/>
      <c r="L122" s="62"/>
      <c r="M122"/>
      <c r="N122"/>
      <c r="O122"/>
      <c r="P122"/>
    </row>
    <row r="123" spans="1:16" s="173" customFormat="1" ht="15.75" x14ac:dyDescent="0.25">
      <c r="A123" s="166">
        <v>423600</v>
      </c>
      <c r="B123" s="168" t="s">
        <v>162</v>
      </c>
      <c r="C123" s="160">
        <f t="shared" ref="C123:C154" si="6">D123+E123+F123+G123</f>
        <v>2128000</v>
      </c>
      <c r="D123" s="160">
        <f>SUM(D124)</f>
        <v>0</v>
      </c>
      <c r="E123" s="160">
        <f>SUM(E124)</f>
        <v>1828000</v>
      </c>
      <c r="F123" s="160">
        <f>SUM(F124)</f>
        <v>0</v>
      </c>
      <c r="G123" s="160">
        <f>SUM(G124)</f>
        <v>300000</v>
      </c>
      <c r="H123" s="174"/>
      <c r="I123" s="164"/>
      <c r="J123" s="165"/>
      <c r="K123" s="165"/>
      <c r="L123" s="175"/>
      <c r="M123" s="163"/>
      <c r="N123" s="163"/>
      <c r="O123" s="163"/>
      <c r="P123" s="163"/>
    </row>
    <row r="124" spans="1:16" x14ac:dyDescent="0.25">
      <c r="A124" s="149">
        <v>423611</v>
      </c>
      <c r="B124" s="143" t="s">
        <v>127</v>
      </c>
      <c r="C124" s="10">
        <f t="shared" si="6"/>
        <v>2128000</v>
      </c>
      <c r="D124" s="59"/>
      <c r="E124" s="10">
        <v>1828000</v>
      </c>
      <c r="F124" s="59"/>
      <c r="G124" s="10">
        <v>300000</v>
      </c>
      <c r="J124" s="6"/>
      <c r="L124" s="62"/>
    </row>
    <row r="125" spans="1:16" s="163" customFormat="1" ht="15.75" x14ac:dyDescent="0.25">
      <c r="A125" s="166">
        <v>423700</v>
      </c>
      <c r="B125" s="168" t="s">
        <v>163</v>
      </c>
      <c r="C125" s="160">
        <f t="shared" si="6"/>
        <v>1200000</v>
      </c>
      <c r="D125" s="160">
        <f>SUM(D126)</f>
        <v>0</v>
      </c>
      <c r="E125" s="160">
        <f>SUM(E126)</f>
        <v>0</v>
      </c>
      <c r="F125" s="160">
        <f>SUM(F126)</f>
        <v>0</v>
      </c>
      <c r="G125" s="160">
        <f>SUM(G126)</f>
        <v>1200000</v>
      </c>
      <c r="I125" s="164"/>
      <c r="J125" s="165"/>
      <c r="L125" s="175"/>
    </row>
    <row r="126" spans="1:16" x14ac:dyDescent="0.25">
      <c r="A126" s="149">
        <v>423711</v>
      </c>
      <c r="B126" s="59" t="s">
        <v>30</v>
      </c>
      <c r="C126" s="10">
        <f t="shared" si="6"/>
        <v>1200000</v>
      </c>
      <c r="D126" s="10"/>
      <c r="E126" s="59"/>
      <c r="F126" s="10"/>
      <c r="G126" s="10">
        <v>1200000</v>
      </c>
      <c r="J126" s="6"/>
      <c r="L126" s="62"/>
    </row>
    <row r="127" spans="1:16" s="163" customFormat="1" ht="15.75" x14ac:dyDescent="0.25">
      <c r="A127" s="166">
        <v>423900</v>
      </c>
      <c r="B127" s="161" t="s">
        <v>164</v>
      </c>
      <c r="C127" s="160">
        <f t="shared" si="6"/>
        <v>6000000</v>
      </c>
      <c r="D127" s="160">
        <f>SUM(D128)</f>
        <v>0</v>
      </c>
      <c r="E127" s="160">
        <f>SUM(E128)</f>
        <v>0</v>
      </c>
      <c r="F127" s="160">
        <f>SUM(F128)</f>
        <v>0</v>
      </c>
      <c r="G127" s="160">
        <f>SUM(G128)</f>
        <v>6000000</v>
      </c>
      <c r="I127" s="164"/>
      <c r="J127" s="165"/>
      <c r="L127" s="175"/>
    </row>
    <row r="128" spans="1:16" x14ac:dyDescent="0.25">
      <c r="A128" s="149">
        <v>423911</v>
      </c>
      <c r="B128" s="59" t="s">
        <v>231</v>
      </c>
      <c r="C128" s="10">
        <f t="shared" si="6"/>
        <v>6000000</v>
      </c>
      <c r="D128" s="10"/>
      <c r="E128" s="10"/>
      <c r="F128" s="10"/>
      <c r="G128" s="10">
        <v>6000000</v>
      </c>
      <c r="H128" s="150"/>
      <c r="I128" s="22"/>
      <c r="J128" s="6"/>
    </row>
    <row r="129" spans="1:12" s="73" customFormat="1" ht="15.75" x14ac:dyDescent="0.25">
      <c r="A129" s="110">
        <v>424000</v>
      </c>
      <c r="B129" s="104" t="s">
        <v>128</v>
      </c>
      <c r="C129" s="151">
        <f t="shared" si="6"/>
        <v>4017914</v>
      </c>
      <c r="D129" s="54">
        <f>SUM(D130)</f>
        <v>0</v>
      </c>
      <c r="E129" s="54">
        <f>SUM(E130)</f>
        <v>1817914</v>
      </c>
      <c r="F129" s="54">
        <f>SUM(F130)</f>
        <v>0</v>
      </c>
      <c r="G129" s="54">
        <f>SUM(G130)</f>
        <v>2200000</v>
      </c>
      <c r="I129" s="74"/>
      <c r="J129" s="75"/>
    </row>
    <row r="130" spans="1:12" s="89" customFormat="1" ht="16.5" customHeight="1" x14ac:dyDescent="0.25">
      <c r="A130" s="166">
        <v>424300</v>
      </c>
      <c r="B130" s="161" t="s">
        <v>165</v>
      </c>
      <c r="C130" s="160">
        <f t="shared" si="6"/>
        <v>4017914</v>
      </c>
      <c r="D130" s="160">
        <f>SUM(D131:D134)</f>
        <v>0</v>
      </c>
      <c r="E130" s="160">
        <f>SUM(E131:E134)</f>
        <v>1817914</v>
      </c>
      <c r="F130" s="161">
        <f>SUM(F131:F134)</f>
        <v>0</v>
      </c>
      <c r="G130" s="160">
        <f>SUM(G131:G134)</f>
        <v>2200000</v>
      </c>
      <c r="I130" s="100"/>
      <c r="J130" s="91"/>
      <c r="K130" s="91"/>
      <c r="L130" s="103"/>
    </row>
    <row r="131" spans="1:12" s="89" customFormat="1" ht="16.5" customHeight="1" x14ac:dyDescent="0.25">
      <c r="A131" s="141">
        <v>424311</v>
      </c>
      <c r="B131" s="59" t="s">
        <v>51</v>
      </c>
      <c r="C131" s="10">
        <f t="shared" si="6"/>
        <v>1100000</v>
      </c>
      <c r="D131" s="10"/>
      <c r="E131" s="10">
        <v>1100000</v>
      </c>
      <c r="F131" s="59"/>
      <c r="G131" s="10"/>
      <c r="I131" s="100"/>
      <c r="J131" s="91"/>
      <c r="K131" s="91"/>
      <c r="L131" s="103"/>
    </row>
    <row r="132" spans="1:12" s="89" customFormat="1" ht="16.5" customHeight="1" x14ac:dyDescent="0.25">
      <c r="A132" s="141">
        <v>424331</v>
      </c>
      <c r="B132" s="59" t="s">
        <v>63</v>
      </c>
      <c r="C132" s="10">
        <f t="shared" si="6"/>
        <v>12000</v>
      </c>
      <c r="D132" s="10"/>
      <c r="E132" s="232">
        <v>12000</v>
      </c>
      <c r="F132" s="59"/>
      <c r="G132" s="10"/>
      <c r="I132" s="100"/>
      <c r="J132" s="91"/>
      <c r="K132" s="91"/>
    </row>
    <row r="133" spans="1:12" s="89" customFormat="1" x14ac:dyDescent="0.25">
      <c r="A133" s="149">
        <v>424341</v>
      </c>
      <c r="B133" s="59" t="s">
        <v>42</v>
      </c>
      <c r="C133" s="10">
        <f t="shared" si="6"/>
        <v>782400</v>
      </c>
      <c r="D133" s="59"/>
      <c r="E133" s="232">
        <v>582400</v>
      </c>
      <c r="F133" s="59"/>
      <c r="G133" s="10">
        <v>200000</v>
      </c>
      <c r="I133" s="100"/>
      <c r="J133" s="91"/>
    </row>
    <row r="134" spans="1:12" s="89" customFormat="1" x14ac:dyDescent="0.25">
      <c r="A134" s="149">
        <v>424351</v>
      </c>
      <c r="B134" s="59" t="s">
        <v>52</v>
      </c>
      <c r="C134" s="10">
        <f t="shared" si="6"/>
        <v>2123514</v>
      </c>
      <c r="D134" s="10"/>
      <c r="E134" s="232">
        <v>123514</v>
      </c>
      <c r="F134" s="59"/>
      <c r="G134" s="10">
        <v>2000000</v>
      </c>
      <c r="I134" s="100"/>
      <c r="J134" s="91"/>
    </row>
    <row r="135" spans="1:12" s="73" customFormat="1" ht="15.75" x14ac:dyDescent="0.25">
      <c r="A135" s="110">
        <v>425000</v>
      </c>
      <c r="B135" s="111" t="s">
        <v>14</v>
      </c>
      <c r="C135" s="54">
        <f t="shared" si="6"/>
        <v>13180600</v>
      </c>
      <c r="D135" s="54">
        <f>SUM(D136+D146)</f>
        <v>0</v>
      </c>
      <c r="E135" s="54">
        <f>SUM(E136+E146)</f>
        <v>5979000</v>
      </c>
      <c r="F135" s="54">
        <f>SUM(F136+F146)</f>
        <v>0</v>
      </c>
      <c r="G135" s="54">
        <f>SUM(G136+G146)</f>
        <v>7201600</v>
      </c>
      <c r="H135" s="75"/>
      <c r="I135" s="74"/>
      <c r="J135" s="75"/>
    </row>
    <row r="136" spans="1:12" s="89" customFormat="1" ht="15.75" x14ac:dyDescent="0.25">
      <c r="A136" s="166">
        <v>425100</v>
      </c>
      <c r="B136" s="168" t="s">
        <v>166</v>
      </c>
      <c r="C136" s="160">
        <f t="shared" si="6"/>
        <v>6000000</v>
      </c>
      <c r="D136" s="160">
        <f>SUM(D137:D145)</f>
        <v>0</v>
      </c>
      <c r="E136" s="160">
        <f>SUM(E137:E145)</f>
        <v>2000000</v>
      </c>
      <c r="F136" s="160">
        <f>SUM(F137:F145)</f>
        <v>0</v>
      </c>
      <c r="G136" s="160">
        <f>SUM(G137:G145)</f>
        <v>4000000</v>
      </c>
      <c r="H136" s="11"/>
      <c r="I136" s="100"/>
      <c r="J136" s="91"/>
    </row>
    <row r="137" spans="1:12" s="89" customFormat="1" x14ac:dyDescent="0.25">
      <c r="A137" s="141">
        <v>425111</v>
      </c>
      <c r="B137" s="143" t="s">
        <v>31</v>
      </c>
      <c r="C137" s="10">
        <f t="shared" si="6"/>
        <v>0</v>
      </c>
      <c r="D137" s="10"/>
      <c r="E137" s="10"/>
      <c r="F137" s="10"/>
      <c r="G137" s="10"/>
      <c r="H137" s="11"/>
      <c r="I137" s="100"/>
      <c r="J137" s="91"/>
    </row>
    <row r="138" spans="1:12" s="89" customFormat="1" x14ac:dyDescent="0.25">
      <c r="A138" s="141">
        <v>425112</v>
      </c>
      <c r="B138" s="143" t="s">
        <v>40</v>
      </c>
      <c r="C138" s="10">
        <f t="shared" si="6"/>
        <v>0</v>
      </c>
      <c r="D138" s="10"/>
      <c r="E138" s="10"/>
      <c r="F138" s="10"/>
      <c r="G138" s="10"/>
      <c r="H138" s="11"/>
      <c r="I138" s="100"/>
      <c r="J138" s="91"/>
      <c r="K138" s="91"/>
    </row>
    <row r="139" spans="1:12" s="89" customFormat="1" x14ac:dyDescent="0.25">
      <c r="A139" s="141">
        <v>425113</v>
      </c>
      <c r="B139" s="143" t="s">
        <v>129</v>
      </c>
      <c r="C139" s="10">
        <f t="shared" si="6"/>
        <v>2500000</v>
      </c>
      <c r="D139" s="10"/>
      <c r="E139" s="10"/>
      <c r="F139" s="10"/>
      <c r="G139" s="10">
        <v>2500000</v>
      </c>
      <c r="H139" s="11"/>
      <c r="I139" s="100"/>
      <c r="J139" s="91"/>
      <c r="K139" s="91"/>
    </row>
    <row r="140" spans="1:12" s="89" customFormat="1" x14ac:dyDescent="0.25">
      <c r="A140" s="141">
        <v>425114</v>
      </c>
      <c r="B140" s="143" t="s">
        <v>130</v>
      </c>
      <c r="C140" s="10">
        <f t="shared" si="6"/>
        <v>0</v>
      </c>
      <c r="D140" s="10"/>
      <c r="E140" s="10"/>
      <c r="F140" s="10"/>
      <c r="G140" s="10"/>
      <c r="H140" s="11"/>
      <c r="I140" s="100"/>
      <c r="J140" s="91"/>
      <c r="K140" s="91"/>
    </row>
    <row r="141" spans="1:12" s="89" customFormat="1" x14ac:dyDescent="0.25">
      <c r="A141" s="149">
        <v>425115</v>
      </c>
      <c r="B141" s="143" t="s">
        <v>32</v>
      </c>
      <c r="C141" s="10">
        <f t="shared" si="6"/>
        <v>2000000</v>
      </c>
      <c r="D141" s="152"/>
      <c r="E141" s="10">
        <v>1000000</v>
      </c>
      <c r="F141" s="59"/>
      <c r="G141" s="10">
        <v>1000000</v>
      </c>
      <c r="I141" s="100"/>
      <c r="J141" s="91"/>
    </row>
    <row r="142" spans="1:12" s="89" customFormat="1" x14ac:dyDescent="0.25">
      <c r="A142" s="149">
        <v>425116</v>
      </c>
      <c r="B142" s="143" t="s">
        <v>58</v>
      </c>
      <c r="C142" s="10">
        <f t="shared" si="6"/>
        <v>1000000</v>
      </c>
      <c r="D142" s="59"/>
      <c r="E142" s="10">
        <v>1000000</v>
      </c>
      <c r="F142" s="59"/>
      <c r="G142" s="10"/>
      <c r="I142" s="100"/>
      <c r="J142" s="91"/>
    </row>
    <row r="143" spans="1:12" s="89" customFormat="1" x14ac:dyDescent="0.25">
      <c r="A143" s="149">
        <v>425117</v>
      </c>
      <c r="B143" s="143" t="s">
        <v>131</v>
      </c>
      <c r="C143" s="10">
        <f t="shared" si="6"/>
        <v>0</v>
      </c>
      <c r="D143" s="59"/>
      <c r="E143" s="10"/>
      <c r="F143" s="59"/>
      <c r="G143" s="10"/>
      <c r="I143" s="100"/>
      <c r="J143" s="91"/>
    </row>
    <row r="144" spans="1:12" s="89" customFormat="1" x14ac:dyDescent="0.25">
      <c r="A144" s="149">
        <v>425118</v>
      </c>
      <c r="B144" s="143" t="s">
        <v>132</v>
      </c>
      <c r="C144" s="10">
        <f t="shared" si="6"/>
        <v>0</v>
      </c>
      <c r="D144" s="59"/>
      <c r="E144" s="10"/>
      <c r="F144" s="59"/>
      <c r="G144" s="10"/>
      <c r="I144" s="100"/>
      <c r="J144" s="91"/>
    </row>
    <row r="145" spans="1:11" s="89" customFormat="1" ht="14.25" customHeight="1" x14ac:dyDescent="0.25">
      <c r="A145" s="149">
        <v>425119</v>
      </c>
      <c r="B145" s="143" t="s">
        <v>33</v>
      </c>
      <c r="C145" s="10">
        <f t="shared" si="6"/>
        <v>500000</v>
      </c>
      <c r="D145" s="59"/>
      <c r="E145" s="10"/>
      <c r="F145" s="59"/>
      <c r="G145" s="10">
        <v>500000</v>
      </c>
      <c r="H145" s="153"/>
      <c r="I145" s="100"/>
      <c r="J145" s="91"/>
    </row>
    <row r="146" spans="1:11" s="163" customFormat="1" ht="14.25" customHeight="1" x14ac:dyDescent="0.25">
      <c r="A146" s="166">
        <v>425200</v>
      </c>
      <c r="B146" s="168" t="s">
        <v>167</v>
      </c>
      <c r="C146" s="160">
        <f t="shared" si="6"/>
        <v>7180600</v>
      </c>
      <c r="D146" s="161">
        <f>SUM(D147:D154)</f>
        <v>0</v>
      </c>
      <c r="E146" s="160">
        <f>SUM(E147:E154)</f>
        <v>3979000</v>
      </c>
      <c r="F146" s="161">
        <f>SUM(F147:F154)</f>
        <v>0</v>
      </c>
      <c r="G146" s="160">
        <f>SUM(G147:G154)</f>
        <v>3201600</v>
      </c>
      <c r="H146" s="177"/>
      <c r="I146" s="164"/>
      <c r="J146" s="165"/>
    </row>
    <row r="147" spans="1:11" s="89" customFormat="1" x14ac:dyDescent="0.25">
      <c r="A147" s="154">
        <v>425212</v>
      </c>
      <c r="B147" s="143" t="s">
        <v>23</v>
      </c>
      <c r="C147" s="59">
        <f t="shared" si="6"/>
        <v>0</v>
      </c>
      <c r="D147" s="59"/>
      <c r="E147" s="10"/>
      <c r="F147" s="59"/>
      <c r="G147" s="10"/>
      <c r="I147" s="100"/>
      <c r="J147" s="91"/>
    </row>
    <row r="148" spans="1:11" s="89" customFormat="1" x14ac:dyDescent="0.25">
      <c r="A148" s="154">
        <v>425222</v>
      </c>
      <c r="B148" s="59" t="s">
        <v>66</v>
      </c>
      <c r="C148" s="10">
        <f t="shared" si="6"/>
        <v>1100000</v>
      </c>
      <c r="D148" s="59"/>
      <c r="E148" s="10">
        <v>1000000</v>
      </c>
      <c r="F148" s="59"/>
      <c r="G148" s="10">
        <v>100000</v>
      </c>
      <c r="I148" s="100"/>
      <c r="J148" s="91"/>
    </row>
    <row r="149" spans="1:11" s="89" customFormat="1" x14ac:dyDescent="0.25">
      <c r="A149" s="155">
        <v>425223</v>
      </c>
      <c r="B149" s="59" t="s">
        <v>67</v>
      </c>
      <c r="C149" s="10">
        <f t="shared" si="6"/>
        <v>1104000</v>
      </c>
      <c r="D149" s="59"/>
      <c r="E149" s="10">
        <v>1000000</v>
      </c>
      <c r="F149" s="59"/>
      <c r="G149" s="10">
        <v>104000</v>
      </c>
      <c r="I149" s="100"/>
      <c r="J149" s="91"/>
    </row>
    <row r="150" spans="1:11" s="89" customFormat="1" x14ac:dyDescent="0.25">
      <c r="A150" s="154">
        <v>425225</v>
      </c>
      <c r="B150" s="143" t="s">
        <v>133</v>
      </c>
      <c r="C150" s="10">
        <f t="shared" si="6"/>
        <v>100000</v>
      </c>
      <c r="D150" s="59"/>
      <c r="E150" s="10"/>
      <c r="F150" s="59"/>
      <c r="G150" s="10">
        <v>100000</v>
      </c>
      <c r="I150" s="100"/>
      <c r="J150" s="91"/>
    </row>
    <row r="151" spans="1:11" s="89" customFormat="1" x14ac:dyDescent="0.25">
      <c r="A151" s="155">
        <v>425227</v>
      </c>
      <c r="B151" s="143" t="s">
        <v>134</v>
      </c>
      <c r="C151" s="10">
        <f t="shared" si="6"/>
        <v>2500000</v>
      </c>
      <c r="D151" s="59"/>
      <c r="E151" s="10">
        <v>1500000</v>
      </c>
      <c r="F151" s="59"/>
      <c r="G151" s="10">
        <v>1000000</v>
      </c>
      <c r="I151" s="100"/>
      <c r="J151" s="91"/>
    </row>
    <row r="152" spans="1:11" s="89" customFormat="1" x14ac:dyDescent="0.25">
      <c r="A152" s="154">
        <v>425251</v>
      </c>
      <c r="B152" s="143" t="s">
        <v>135</v>
      </c>
      <c r="C152" s="10">
        <f t="shared" si="6"/>
        <v>679000</v>
      </c>
      <c r="D152" s="59"/>
      <c r="E152" s="10">
        <v>479000</v>
      </c>
      <c r="F152" s="59"/>
      <c r="G152" s="10">
        <v>200000</v>
      </c>
      <c r="I152" s="100"/>
      <c r="J152" s="91"/>
      <c r="K152" s="91"/>
    </row>
    <row r="153" spans="1:11" s="89" customFormat="1" x14ac:dyDescent="0.25">
      <c r="A153" s="154">
        <v>425252</v>
      </c>
      <c r="B153" s="143" t="s">
        <v>136</v>
      </c>
      <c r="C153" s="10">
        <f t="shared" si="6"/>
        <v>300000</v>
      </c>
      <c r="D153" s="59"/>
      <c r="E153" s="10"/>
      <c r="F153" s="59"/>
      <c r="G153" s="10">
        <v>300000</v>
      </c>
      <c r="I153" s="144"/>
      <c r="J153" s="91"/>
      <c r="K153" s="91"/>
    </row>
    <row r="154" spans="1:11" s="89" customFormat="1" ht="28.5" customHeight="1" x14ac:dyDescent="0.25">
      <c r="A154" s="154">
        <v>425291</v>
      </c>
      <c r="B154" s="143" t="s">
        <v>228</v>
      </c>
      <c r="C154" s="10">
        <f t="shared" si="6"/>
        <v>1397600</v>
      </c>
      <c r="D154" s="59"/>
      <c r="E154" s="10"/>
      <c r="F154" s="59"/>
      <c r="G154" s="10">
        <v>1397600</v>
      </c>
      <c r="I154" s="100"/>
      <c r="J154" s="91"/>
    </row>
    <row r="155" spans="1:11" s="73" customFormat="1" ht="15.75" x14ac:dyDescent="0.25">
      <c r="A155" s="112">
        <v>426000</v>
      </c>
      <c r="B155" s="111" t="s">
        <v>16</v>
      </c>
      <c r="C155" s="54">
        <f t="shared" ref="C155:C159" si="7">D155+E155+F155+G155</f>
        <v>162041896</v>
      </c>
      <c r="D155" s="54">
        <f>D156+D159+D162+D166+D168+D176+D180</f>
        <v>0</v>
      </c>
      <c r="E155" s="54">
        <f>E156+E159+E162+E166+E168+E176+E180</f>
        <v>145850410</v>
      </c>
      <c r="F155" s="54">
        <f>F156+F159+F162+F166+F168+F176+F180</f>
        <v>0</v>
      </c>
      <c r="G155" s="54">
        <f>G156+G159+G162+G166+G168+G176+G180</f>
        <v>16191486</v>
      </c>
      <c r="H155" s="113"/>
      <c r="I155" s="74"/>
      <c r="J155" s="75"/>
    </row>
    <row r="156" spans="1:11" s="64" customFormat="1" ht="15.75" x14ac:dyDescent="0.25">
      <c r="A156" s="166">
        <v>426100</v>
      </c>
      <c r="B156" s="161" t="s">
        <v>187</v>
      </c>
      <c r="C156" s="160">
        <f t="shared" si="7"/>
        <v>7105000</v>
      </c>
      <c r="D156" s="160">
        <f>SUM(D157:D158)</f>
        <v>0</v>
      </c>
      <c r="E156" s="160">
        <f>SUM(E157:E158)</f>
        <v>4605000</v>
      </c>
      <c r="F156" s="160">
        <f>SUM(F157:F158)</f>
        <v>0</v>
      </c>
      <c r="G156" s="160">
        <f>SUM(G157:G158)</f>
        <v>2500000</v>
      </c>
      <c r="H156" s="108"/>
      <c r="I156" s="17"/>
      <c r="J156" s="65"/>
    </row>
    <row r="157" spans="1:11" ht="15.75" x14ac:dyDescent="0.25">
      <c r="A157" s="141">
        <v>426111</v>
      </c>
      <c r="B157" s="59" t="s">
        <v>34</v>
      </c>
      <c r="C157" s="194">
        <f t="shared" si="7"/>
        <v>6105000</v>
      </c>
      <c r="D157" s="10"/>
      <c r="E157" s="10">
        <v>4605000</v>
      </c>
      <c r="F157" s="10"/>
      <c r="G157" s="10">
        <v>1500000</v>
      </c>
      <c r="H157" s="6"/>
      <c r="J157" s="6"/>
    </row>
    <row r="158" spans="1:11" ht="15.75" x14ac:dyDescent="0.25">
      <c r="A158" s="141">
        <v>426121</v>
      </c>
      <c r="B158" s="59" t="s">
        <v>168</v>
      </c>
      <c r="C158" s="194">
        <f t="shared" si="7"/>
        <v>1000000</v>
      </c>
      <c r="D158" s="59"/>
      <c r="E158" s="10"/>
      <c r="F158" s="59"/>
      <c r="G158" s="10">
        <v>1000000</v>
      </c>
      <c r="H158" s="11"/>
      <c r="I158" s="22"/>
      <c r="J158" s="6"/>
    </row>
    <row r="159" spans="1:11" s="163" customFormat="1" ht="15.75" x14ac:dyDescent="0.25">
      <c r="A159" s="166">
        <v>426300</v>
      </c>
      <c r="B159" s="161" t="s">
        <v>169</v>
      </c>
      <c r="C159" s="160">
        <f t="shared" si="7"/>
        <v>270000</v>
      </c>
      <c r="D159" s="161">
        <f>SUM(D160:D161)</f>
        <v>0</v>
      </c>
      <c r="E159" s="160">
        <f>SUM(E160:E161)</f>
        <v>270000</v>
      </c>
      <c r="F159" s="161">
        <f>SUM(F160:F161)</f>
        <v>0</v>
      </c>
      <c r="G159" s="160">
        <f>SUM(G160:G161)</f>
        <v>0</v>
      </c>
      <c r="H159" s="165"/>
      <c r="I159" s="164"/>
      <c r="J159" s="165"/>
    </row>
    <row r="160" spans="1:11" x14ac:dyDescent="0.25">
      <c r="A160" s="126">
        <v>426311</v>
      </c>
      <c r="B160" s="130" t="s">
        <v>170</v>
      </c>
      <c r="C160" s="56">
        <f>D160+E160+F160+G160</f>
        <v>0</v>
      </c>
      <c r="D160" s="58"/>
      <c r="E160" s="56"/>
      <c r="F160" s="58"/>
      <c r="G160" s="56"/>
      <c r="J160" s="6"/>
    </row>
    <row r="161" spans="1:16" x14ac:dyDescent="0.25">
      <c r="A161" s="126">
        <v>426312</v>
      </c>
      <c r="B161" s="130" t="s">
        <v>171</v>
      </c>
      <c r="C161" s="56">
        <f>D161+E161+F161+G161</f>
        <v>270000</v>
      </c>
      <c r="D161" s="58"/>
      <c r="E161" s="56">
        <v>270000</v>
      </c>
      <c r="F161" s="58"/>
      <c r="G161" s="56"/>
      <c r="J161" s="6"/>
    </row>
    <row r="162" spans="1:16" ht="15.75" x14ac:dyDescent="0.25">
      <c r="A162" s="166">
        <v>426400</v>
      </c>
      <c r="B162" s="161" t="s">
        <v>188</v>
      </c>
      <c r="C162" s="160">
        <f>D162+E162+F162+G162</f>
        <v>600000</v>
      </c>
      <c r="D162" s="160">
        <f>SUM(D163:D165)</f>
        <v>0</v>
      </c>
      <c r="E162" s="160">
        <f>SUM(E163:E165)</f>
        <v>300000</v>
      </c>
      <c r="F162" s="161">
        <f>SUM(F163:F165)</f>
        <v>0</v>
      </c>
      <c r="G162" s="160">
        <f>SUM(G163:G165)</f>
        <v>300000</v>
      </c>
      <c r="H162" s="11"/>
      <c r="J162" s="6"/>
    </row>
    <row r="163" spans="1:16" s="153" customFormat="1" x14ac:dyDescent="0.25">
      <c r="A163" s="141">
        <v>426411</v>
      </c>
      <c r="B163" s="59" t="s">
        <v>172</v>
      </c>
      <c r="C163" s="10">
        <f>+D163+E163+F163+G163</f>
        <v>300000</v>
      </c>
      <c r="D163" s="10"/>
      <c r="E163" s="10">
        <v>300000</v>
      </c>
      <c r="F163" s="59"/>
      <c r="G163" s="10"/>
      <c r="H163" s="11"/>
      <c r="I163" s="16"/>
      <c r="J163" s="6"/>
      <c r="K163"/>
      <c r="L163"/>
      <c r="M163"/>
      <c r="N163"/>
      <c r="O163"/>
      <c r="P163"/>
    </row>
    <row r="164" spans="1:16" x14ac:dyDescent="0.25">
      <c r="A164" s="141">
        <v>426413</v>
      </c>
      <c r="B164" s="59" t="s">
        <v>35</v>
      </c>
      <c r="C164" s="10">
        <f>+D164+E164+F164+G164</f>
        <v>0</v>
      </c>
      <c r="D164" s="59"/>
      <c r="E164" s="10"/>
      <c r="F164" s="59"/>
      <c r="G164" s="10"/>
      <c r="J164" s="6"/>
      <c r="K164" s="6"/>
    </row>
    <row r="165" spans="1:16" x14ac:dyDescent="0.25">
      <c r="A165" s="141">
        <v>426491</v>
      </c>
      <c r="B165" s="143" t="s">
        <v>36</v>
      </c>
      <c r="C165" s="10">
        <f>+D165+E165+F165+G165</f>
        <v>300000</v>
      </c>
      <c r="D165" s="59"/>
      <c r="E165" s="10"/>
      <c r="F165" s="59"/>
      <c r="G165" s="10">
        <v>300000</v>
      </c>
      <c r="J165" s="6"/>
      <c r="K165" s="178"/>
    </row>
    <row r="166" spans="1:16" s="64" customFormat="1" ht="15.75" x14ac:dyDescent="0.25">
      <c r="A166" s="166">
        <v>426500</v>
      </c>
      <c r="B166" s="161" t="s">
        <v>173</v>
      </c>
      <c r="C166" s="160">
        <f>+D166+E166+F166+G166</f>
        <v>90000</v>
      </c>
      <c r="D166" s="161">
        <f>SUM(D167)</f>
        <v>0</v>
      </c>
      <c r="E166" s="160">
        <f>SUM(E167)</f>
        <v>67000</v>
      </c>
      <c r="F166" s="161">
        <f>SUM(F167)</f>
        <v>0</v>
      </c>
      <c r="G166" s="160">
        <f>SUM(G167)</f>
        <v>23000</v>
      </c>
      <c r="I166" s="17"/>
      <c r="J166" s="65"/>
      <c r="K166" s="65"/>
    </row>
    <row r="167" spans="1:16" s="73" customFormat="1" ht="15.75" x14ac:dyDescent="0.25">
      <c r="A167" s="182">
        <v>426591</v>
      </c>
      <c r="B167" s="14" t="s">
        <v>174</v>
      </c>
      <c r="C167" s="13">
        <f t="shared" ref="C167:C190" si="8">D167+E167+F167+G167</f>
        <v>90000</v>
      </c>
      <c r="D167" s="14"/>
      <c r="E167" s="13">
        <v>67000</v>
      </c>
      <c r="F167" s="14"/>
      <c r="G167" s="13">
        <v>23000</v>
      </c>
      <c r="I167" s="74"/>
      <c r="J167" s="75"/>
      <c r="K167" s="75"/>
    </row>
    <row r="168" spans="1:16" s="73" customFormat="1" ht="15.75" x14ac:dyDescent="0.25">
      <c r="A168" s="166">
        <v>426700</v>
      </c>
      <c r="B168" s="161" t="s">
        <v>175</v>
      </c>
      <c r="C168" s="160">
        <f t="shared" si="8"/>
        <v>52152000</v>
      </c>
      <c r="D168" s="161">
        <f>SUM(D169:D175)</f>
        <v>0</v>
      </c>
      <c r="E168" s="160">
        <f>SUM(E169:E175)</f>
        <v>42144414</v>
      </c>
      <c r="F168" s="161">
        <f>SUM(F169:F175)</f>
        <v>0</v>
      </c>
      <c r="G168" s="160">
        <f>SUM(G169:G175)</f>
        <v>10007586</v>
      </c>
      <c r="I168" s="74"/>
      <c r="J168" s="75"/>
    </row>
    <row r="169" spans="1:16" s="64" customFormat="1" x14ac:dyDescent="0.25">
      <c r="A169" s="26">
        <v>4267112</v>
      </c>
      <c r="B169" s="7" t="s">
        <v>176</v>
      </c>
      <c r="C169" s="8">
        <f t="shared" si="8"/>
        <v>165000</v>
      </c>
      <c r="D169" s="14"/>
      <c r="E169" s="8">
        <v>165000</v>
      </c>
      <c r="F169" s="7"/>
      <c r="G169" s="8"/>
      <c r="I169" s="17"/>
      <c r="J169" s="65"/>
    </row>
    <row r="170" spans="1:16" s="64" customFormat="1" x14ac:dyDescent="0.25">
      <c r="A170" s="26">
        <v>4267113</v>
      </c>
      <c r="B170" s="7" t="s">
        <v>177</v>
      </c>
      <c r="C170" s="8">
        <f t="shared" si="8"/>
        <v>297000</v>
      </c>
      <c r="D170" s="14"/>
      <c r="E170" s="8">
        <v>47000</v>
      </c>
      <c r="F170" s="7"/>
      <c r="G170" s="8">
        <v>250000</v>
      </c>
      <c r="I170" s="17"/>
      <c r="J170" s="65"/>
    </row>
    <row r="171" spans="1:16" s="64" customFormat="1" x14ac:dyDescent="0.25">
      <c r="A171" s="26">
        <v>426721</v>
      </c>
      <c r="B171" s="7" t="s">
        <v>223</v>
      </c>
      <c r="C171" s="8">
        <f t="shared" si="8"/>
        <v>6417000</v>
      </c>
      <c r="D171" s="14"/>
      <c r="E171" s="8">
        <v>2817000</v>
      </c>
      <c r="F171" s="7"/>
      <c r="G171" s="8">
        <v>3600000</v>
      </c>
      <c r="I171" s="17"/>
      <c r="J171" s="65"/>
    </row>
    <row r="172" spans="1:16" s="89" customFormat="1" x14ac:dyDescent="0.25">
      <c r="A172" s="187">
        <v>426751</v>
      </c>
      <c r="B172" s="188" t="s">
        <v>37</v>
      </c>
      <c r="C172" s="8">
        <f t="shared" si="8"/>
        <v>29280000</v>
      </c>
      <c r="D172" s="59"/>
      <c r="E172" s="10">
        <v>28560000</v>
      </c>
      <c r="F172" s="10"/>
      <c r="G172" s="10">
        <v>720000</v>
      </c>
      <c r="H172" s="91"/>
      <c r="I172" s="100"/>
      <c r="J172" s="91"/>
      <c r="K172" s="91"/>
    </row>
    <row r="173" spans="1:16" s="89" customFormat="1" x14ac:dyDescent="0.25">
      <c r="A173" s="187">
        <v>426751</v>
      </c>
      <c r="B173" s="188" t="s">
        <v>178</v>
      </c>
      <c r="C173" s="8">
        <f t="shared" si="8"/>
        <v>13187000</v>
      </c>
      <c r="D173" s="59"/>
      <c r="E173" s="10">
        <v>9187000</v>
      </c>
      <c r="F173" s="10"/>
      <c r="G173" s="10">
        <v>4000000</v>
      </c>
      <c r="H173" s="91"/>
      <c r="I173" s="100"/>
      <c r="J173" s="91"/>
    </row>
    <row r="174" spans="1:16" s="89" customFormat="1" ht="30" x14ac:dyDescent="0.25">
      <c r="A174" s="182">
        <v>426791</v>
      </c>
      <c r="B174" s="235" t="s">
        <v>222</v>
      </c>
      <c r="C174" s="8">
        <f t="shared" si="8"/>
        <v>2746000</v>
      </c>
      <c r="D174" s="14"/>
      <c r="E174" s="8">
        <v>1368414</v>
      </c>
      <c r="F174" s="7"/>
      <c r="G174" s="8">
        <v>1377586</v>
      </c>
      <c r="I174" s="100"/>
      <c r="J174" s="91"/>
    </row>
    <row r="175" spans="1:16" s="64" customFormat="1" ht="30" x14ac:dyDescent="0.25">
      <c r="A175" s="26">
        <v>4267921</v>
      </c>
      <c r="B175" s="235" t="s">
        <v>232</v>
      </c>
      <c r="C175" s="8">
        <f t="shared" si="8"/>
        <v>60000</v>
      </c>
      <c r="D175" s="14"/>
      <c r="E175" s="8"/>
      <c r="F175" s="7"/>
      <c r="G175" s="8">
        <v>60000</v>
      </c>
      <c r="H175" s="114"/>
      <c r="I175" s="17"/>
      <c r="J175" s="65"/>
    </row>
    <row r="176" spans="1:16" s="73" customFormat="1" ht="15.75" x14ac:dyDescent="0.25">
      <c r="A176" s="179">
        <v>426800</v>
      </c>
      <c r="B176" s="183" t="s">
        <v>179</v>
      </c>
      <c r="C176" s="181">
        <f t="shared" si="8"/>
        <v>98046896</v>
      </c>
      <c r="D176" s="181">
        <f>SUM(D177:D179)</f>
        <v>0</v>
      </c>
      <c r="E176" s="181">
        <f>SUM(E177:E179)</f>
        <v>96685996</v>
      </c>
      <c r="F176" s="181">
        <f>SUM(F177:F179)</f>
        <v>0</v>
      </c>
      <c r="G176" s="181">
        <f>SUM(G177:G179)</f>
        <v>1360900</v>
      </c>
      <c r="H176" s="75"/>
      <c r="I176" s="74"/>
      <c r="J176" s="75"/>
    </row>
    <row r="177" spans="1:10" s="89" customFormat="1" ht="28.5" customHeight="1" x14ac:dyDescent="0.25">
      <c r="A177" s="184">
        <v>4268112</v>
      </c>
      <c r="B177" s="143" t="s">
        <v>180</v>
      </c>
      <c r="C177" s="10">
        <f t="shared" si="8"/>
        <v>2817996</v>
      </c>
      <c r="D177" s="59"/>
      <c r="E177" s="10">
        <v>2217996</v>
      </c>
      <c r="F177" s="10"/>
      <c r="G177" s="10">
        <v>600000</v>
      </c>
      <c r="I177" s="100"/>
      <c r="J177" s="91"/>
    </row>
    <row r="178" spans="1:10" s="89" customFormat="1" x14ac:dyDescent="0.25">
      <c r="A178" s="184">
        <v>426812</v>
      </c>
      <c r="B178" s="143" t="s">
        <v>182</v>
      </c>
      <c r="C178" s="10">
        <f t="shared" si="8"/>
        <v>150000</v>
      </c>
      <c r="D178" s="59"/>
      <c r="E178" s="10">
        <v>150000</v>
      </c>
      <c r="F178" s="10"/>
      <c r="G178" s="10"/>
      <c r="I178" s="100"/>
      <c r="J178" s="91"/>
    </row>
    <row r="179" spans="1:10" s="89" customFormat="1" x14ac:dyDescent="0.25">
      <c r="A179" s="185" t="s">
        <v>53</v>
      </c>
      <c r="B179" s="143" t="s">
        <v>54</v>
      </c>
      <c r="C179" s="10">
        <f t="shared" si="8"/>
        <v>95078900</v>
      </c>
      <c r="D179" s="59"/>
      <c r="E179" s="10">
        <v>94318000</v>
      </c>
      <c r="F179" s="10"/>
      <c r="G179" s="10">
        <v>760900</v>
      </c>
      <c r="H179" s="91"/>
      <c r="I179" s="186"/>
      <c r="J179" s="91"/>
    </row>
    <row r="180" spans="1:10" s="64" customFormat="1" ht="15.75" x14ac:dyDescent="0.25">
      <c r="A180" s="189">
        <v>426900</v>
      </c>
      <c r="B180" s="168" t="s">
        <v>181</v>
      </c>
      <c r="C180" s="190">
        <f t="shared" si="8"/>
        <v>3778000</v>
      </c>
      <c r="D180" s="190">
        <f>SUM(D181:D184)</f>
        <v>0</v>
      </c>
      <c r="E180" s="190">
        <f>SUM(E181:E184)</f>
        <v>1778000</v>
      </c>
      <c r="F180" s="190">
        <f>SUM(F181:F184)</f>
        <v>0</v>
      </c>
      <c r="G180" s="190">
        <f>SUM(G181:G184)</f>
        <v>2000000</v>
      </c>
      <c r="H180" s="65"/>
      <c r="I180" s="17"/>
      <c r="J180" s="65"/>
    </row>
    <row r="181" spans="1:10" s="33" customFormat="1" x14ac:dyDescent="0.25">
      <c r="A181" s="191">
        <v>426911</v>
      </c>
      <c r="B181" s="130" t="s">
        <v>183</v>
      </c>
      <c r="C181" s="56">
        <f t="shared" si="8"/>
        <v>1176000</v>
      </c>
      <c r="D181" s="58"/>
      <c r="E181" s="192">
        <v>1176000</v>
      </c>
      <c r="F181" s="192"/>
      <c r="G181" s="192"/>
      <c r="H181" s="62"/>
      <c r="I181" s="118"/>
      <c r="J181" s="62"/>
    </row>
    <row r="182" spans="1:10" s="33" customFormat="1" x14ac:dyDescent="0.25">
      <c r="A182" s="191">
        <v>4269113</v>
      </c>
      <c r="B182" s="130" t="s">
        <v>184</v>
      </c>
      <c r="C182" s="56">
        <f t="shared" si="8"/>
        <v>400000</v>
      </c>
      <c r="D182" s="58"/>
      <c r="E182" s="192">
        <v>400000</v>
      </c>
      <c r="F182" s="192"/>
      <c r="G182" s="192"/>
      <c r="H182" s="62"/>
      <c r="I182" s="118"/>
      <c r="J182" s="62"/>
    </row>
    <row r="183" spans="1:10" s="33" customFormat="1" x14ac:dyDescent="0.25">
      <c r="A183" s="191">
        <v>426913</v>
      </c>
      <c r="B183" s="130" t="s">
        <v>38</v>
      </c>
      <c r="C183" s="56">
        <f t="shared" si="8"/>
        <v>1202000</v>
      </c>
      <c r="D183" s="56"/>
      <c r="E183" s="192">
        <v>202000</v>
      </c>
      <c r="F183" s="192"/>
      <c r="G183" s="192">
        <v>1000000</v>
      </c>
      <c r="H183" s="62"/>
      <c r="I183" s="118"/>
      <c r="J183" s="62"/>
    </row>
    <row r="184" spans="1:10" s="33" customFormat="1" x14ac:dyDescent="0.25">
      <c r="A184" s="191">
        <v>426919</v>
      </c>
      <c r="B184" s="130" t="s">
        <v>185</v>
      </c>
      <c r="C184" s="56">
        <f t="shared" si="8"/>
        <v>1000000</v>
      </c>
      <c r="D184" s="58"/>
      <c r="E184" s="192"/>
      <c r="F184" s="192"/>
      <c r="G184" s="192">
        <v>1000000</v>
      </c>
      <c r="H184" s="62"/>
      <c r="I184" s="118"/>
      <c r="J184" s="62"/>
    </row>
    <row r="185" spans="1:10" s="73" customFormat="1" ht="18.75" x14ac:dyDescent="0.3">
      <c r="A185" s="195">
        <v>430000</v>
      </c>
      <c r="B185" s="196" t="s">
        <v>186</v>
      </c>
      <c r="C185" s="197">
        <f t="shared" si="8"/>
        <v>0</v>
      </c>
      <c r="D185" s="197">
        <f>D186</f>
        <v>0</v>
      </c>
      <c r="E185" s="197">
        <f>E186</f>
        <v>0</v>
      </c>
      <c r="F185" s="197">
        <f>F186</f>
        <v>0</v>
      </c>
      <c r="G185" s="197">
        <f>G186</f>
        <v>0</v>
      </c>
      <c r="I185" s="74"/>
      <c r="J185" s="75"/>
    </row>
    <row r="186" spans="1:10" s="34" customFormat="1" ht="15.75" x14ac:dyDescent="0.25">
      <c r="A186" s="198">
        <v>431000</v>
      </c>
      <c r="B186" s="199" t="s">
        <v>189</v>
      </c>
      <c r="C186" s="53">
        <f t="shared" si="8"/>
        <v>0</v>
      </c>
      <c r="D186" s="53">
        <f>D187+D189</f>
        <v>0</v>
      </c>
      <c r="E186" s="200">
        <f>E187+E189</f>
        <v>0</v>
      </c>
      <c r="F186" s="200">
        <f>F187+F189</f>
        <v>0</v>
      </c>
      <c r="G186" s="200">
        <f>G187+G189</f>
        <v>0</v>
      </c>
      <c r="I186" s="101"/>
      <c r="J186" s="36"/>
    </row>
    <row r="187" spans="1:10" ht="15.75" x14ac:dyDescent="0.25">
      <c r="A187" s="189">
        <v>431100</v>
      </c>
      <c r="B187" s="168" t="s">
        <v>190</v>
      </c>
      <c r="C187" s="160">
        <f t="shared" si="8"/>
        <v>0</v>
      </c>
      <c r="D187" s="161">
        <f>SUM(D188)</f>
        <v>0</v>
      </c>
      <c r="E187" s="190">
        <f>SUM(E188)</f>
        <v>0</v>
      </c>
      <c r="F187" s="190">
        <f>SUM(F188)</f>
        <v>0</v>
      </c>
      <c r="G187" s="190">
        <f>SUM(G188)</f>
        <v>0</v>
      </c>
      <c r="J187" s="6"/>
    </row>
    <row r="188" spans="1:10" x14ac:dyDescent="0.25">
      <c r="A188" s="154">
        <v>431111</v>
      </c>
      <c r="B188" s="143" t="s">
        <v>43</v>
      </c>
      <c r="C188" s="10">
        <f t="shared" si="8"/>
        <v>0</v>
      </c>
      <c r="D188" s="59"/>
      <c r="E188" s="193"/>
      <c r="F188" s="193"/>
      <c r="G188" s="193"/>
      <c r="J188" s="6"/>
    </row>
    <row r="189" spans="1:10" ht="15.75" x14ac:dyDescent="0.25">
      <c r="A189" s="189">
        <v>431200</v>
      </c>
      <c r="B189" s="168" t="s">
        <v>191</v>
      </c>
      <c r="C189" s="160">
        <f t="shared" si="8"/>
        <v>0</v>
      </c>
      <c r="D189" s="160">
        <f>SUM(D190)</f>
        <v>0</v>
      </c>
      <c r="E189" s="190">
        <f>SUM(E190)</f>
        <v>0</v>
      </c>
      <c r="F189" s="190">
        <f>SUM(F190)</f>
        <v>0</v>
      </c>
      <c r="G189" s="190">
        <f>SUM(G190)</f>
        <v>0</v>
      </c>
      <c r="J189" s="6"/>
    </row>
    <row r="190" spans="1:10" x14ac:dyDescent="0.25">
      <c r="A190" s="154">
        <v>431211</v>
      </c>
      <c r="B190" s="143" t="s">
        <v>61</v>
      </c>
      <c r="C190" s="10">
        <f t="shared" si="8"/>
        <v>0</v>
      </c>
      <c r="D190" s="59"/>
      <c r="E190" s="193"/>
      <c r="F190" s="193"/>
      <c r="G190" s="193"/>
      <c r="J190" s="6"/>
    </row>
    <row r="191" spans="1:10" s="4" customFormat="1" ht="18.75" x14ac:dyDescent="0.3">
      <c r="A191" s="208">
        <v>460000</v>
      </c>
      <c r="B191" s="209" t="s">
        <v>205</v>
      </c>
      <c r="C191" s="210">
        <f t="shared" ref="C191:C216" si="9">D191+E191+F191+G191</f>
        <v>6199000</v>
      </c>
      <c r="D191" s="211">
        <f>SUM(D192)</f>
        <v>0</v>
      </c>
      <c r="E191" s="212">
        <f>SUM(E192)</f>
        <v>6199000</v>
      </c>
      <c r="F191" s="212">
        <f>SUM(F192)</f>
        <v>0</v>
      </c>
      <c r="G191" s="212">
        <f>SUM(G192)</f>
        <v>0</v>
      </c>
      <c r="I191" s="21"/>
      <c r="J191" s="5"/>
    </row>
    <row r="192" spans="1:10" s="73" customFormat="1" ht="15.75" x14ac:dyDescent="0.25">
      <c r="A192" s="110">
        <v>465000</v>
      </c>
      <c r="B192" s="104" t="s">
        <v>193</v>
      </c>
      <c r="C192" s="54">
        <f t="shared" si="9"/>
        <v>6199000</v>
      </c>
      <c r="D192" s="104">
        <f t="shared" ref="D192:G193" si="10">SUM(D193)</f>
        <v>0</v>
      </c>
      <c r="E192" s="54">
        <f t="shared" si="10"/>
        <v>6199000</v>
      </c>
      <c r="F192" s="104">
        <f t="shared" si="10"/>
        <v>0</v>
      </c>
      <c r="G192" s="104">
        <f t="shared" si="10"/>
        <v>0</v>
      </c>
      <c r="I192" s="74"/>
      <c r="J192" s="75"/>
    </row>
    <row r="193" spans="1:11" s="201" customFormat="1" ht="15.75" x14ac:dyDescent="0.25">
      <c r="A193" s="166">
        <v>465100</v>
      </c>
      <c r="B193" s="161" t="s">
        <v>192</v>
      </c>
      <c r="C193" s="160">
        <f t="shared" si="9"/>
        <v>6199000</v>
      </c>
      <c r="D193" s="161">
        <f t="shared" si="10"/>
        <v>0</v>
      </c>
      <c r="E193" s="160">
        <f t="shared" si="10"/>
        <v>6199000</v>
      </c>
      <c r="F193" s="161">
        <f t="shared" si="10"/>
        <v>0</v>
      </c>
      <c r="G193" s="161">
        <f t="shared" si="10"/>
        <v>0</v>
      </c>
      <c r="I193" s="202"/>
      <c r="J193" s="175"/>
    </row>
    <row r="194" spans="1:11" s="201" customFormat="1" ht="15.75" x14ac:dyDescent="0.25">
      <c r="A194" s="126">
        <v>465112</v>
      </c>
      <c r="B194" s="58" t="s">
        <v>194</v>
      </c>
      <c r="C194" s="56">
        <f t="shared" si="9"/>
        <v>6199000</v>
      </c>
      <c r="D194" s="58"/>
      <c r="E194" s="56">
        <v>6199000</v>
      </c>
      <c r="F194" s="58"/>
      <c r="G194" s="58"/>
      <c r="I194" s="202"/>
      <c r="J194" s="175"/>
    </row>
    <row r="195" spans="1:11" s="73" customFormat="1" ht="18.75" x14ac:dyDescent="0.3">
      <c r="A195" s="203">
        <v>480000</v>
      </c>
      <c r="B195" s="204" t="s">
        <v>68</v>
      </c>
      <c r="C195" s="205">
        <f t="shared" si="9"/>
        <v>5394000</v>
      </c>
      <c r="D195" s="205">
        <f>D196+D199+D207+D209</f>
        <v>0</v>
      </c>
      <c r="E195" s="205">
        <f>E196+E199+E207+E209</f>
        <v>39000</v>
      </c>
      <c r="F195" s="205">
        <f>F196+F199+F207+F209</f>
        <v>0</v>
      </c>
      <c r="G195" s="205">
        <f>G196+G199+G207+G209</f>
        <v>5355000</v>
      </c>
      <c r="I195" s="74"/>
      <c r="J195" s="75"/>
    </row>
    <row r="196" spans="1:11" s="73" customFormat="1" ht="15.75" x14ac:dyDescent="0.25">
      <c r="A196" s="110">
        <v>481000</v>
      </c>
      <c r="B196" s="104" t="s">
        <v>196</v>
      </c>
      <c r="C196" s="54">
        <f t="shared" si="9"/>
        <v>700000</v>
      </c>
      <c r="D196" s="104">
        <f t="shared" ref="D196:G197" si="11">SUM(D197)</f>
        <v>0</v>
      </c>
      <c r="E196" s="54">
        <f t="shared" si="11"/>
        <v>0</v>
      </c>
      <c r="F196" s="104">
        <f t="shared" si="11"/>
        <v>0</v>
      </c>
      <c r="G196" s="54">
        <f t="shared" si="11"/>
        <v>700000</v>
      </c>
      <c r="I196" s="74"/>
      <c r="J196" s="75"/>
    </row>
    <row r="197" spans="1:11" s="163" customFormat="1" ht="15.75" x14ac:dyDescent="0.25">
      <c r="A197" s="166">
        <v>481100</v>
      </c>
      <c r="B197" s="161" t="s">
        <v>197</v>
      </c>
      <c r="C197" s="160">
        <f t="shared" si="9"/>
        <v>700000</v>
      </c>
      <c r="D197" s="161">
        <f t="shared" si="11"/>
        <v>0</v>
      </c>
      <c r="E197" s="160">
        <f t="shared" si="11"/>
        <v>0</v>
      </c>
      <c r="F197" s="161">
        <f t="shared" si="11"/>
        <v>0</v>
      </c>
      <c r="G197" s="160">
        <f t="shared" si="11"/>
        <v>700000</v>
      </c>
      <c r="I197" s="164"/>
      <c r="J197" s="165"/>
    </row>
    <row r="198" spans="1:11" s="89" customFormat="1" x14ac:dyDescent="0.25">
      <c r="A198" s="126">
        <v>481111</v>
      </c>
      <c r="B198" s="58" t="s">
        <v>198</v>
      </c>
      <c r="C198" s="56">
        <f t="shared" si="9"/>
        <v>700000</v>
      </c>
      <c r="D198" s="58"/>
      <c r="E198" s="56"/>
      <c r="F198" s="58"/>
      <c r="G198" s="56">
        <v>700000</v>
      </c>
      <c r="I198" s="100"/>
      <c r="J198" s="91"/>
    </row>
    <row r="199" spans="1:11" s="73" customFormat="1" ht="15.75" x14ac:dyDescent="0.25">
      <c r="A199" s="110">
        <v>482000</v>
      </c>
      <c r="B199" s="104" t="s">
        <v>199</v>
      </c>
      <c r="C199" s="54">
        <f t="shared" si="9"/>
        <v>4406000</v>
      </c>
      <c r="D199" s="54">
        <f>D200+D203+D205</f>
        <v>0</v>
      </c>
      <c r="E199" s="54">
        <f>E200+E203+E205</f>
        <v>39000</v>
      </c>
      <c r="F199" s="54">
        <f>F200+F203+F205</f>
        <v>0</v>
      </c>
      <c r="G199" s="54">
        <f>G200+G203+G205</f>
        <v>4367000</v>
      </c>
      <c r="H199" s="75"/>
      <c r="I199" s="74"/>
      <c r="J199" s="75"/>
    </row>
    <row r="200" spans="1:11" s="163" customFormat="1" ht="15.75" x14ac:dyDescent="0.25">
      <c r="A200" s="166">
        <v>482100</v>
      </c>
      <c r="B200" s="161" t="s">
        <v>39</v>
      </c>
      <c r="C200" s="160">
        <f t="shared" si="9"/>
        <v>4039000</v>
      </c>
      <c r="D200" s="160">
        <f>SUM(D201:D202)</f>
        <v>0</v>
      </c>
      <c r="E200" s="160">
        <f>SUM(E201:E202)</f>
        <v>39000</v>
      </c>
      <c r="F200" s="160">
        <f>SUM(F201:F202)</f>
        <v>0</v>
      </c>
      <c r="G200" s="160">
        <f>SUM(G201:G202)</f>
        <v>4000000</v>
      </c>
      <c r="H200" s="165"/>
      <c r="I200" s="164"/>
      <c r="J200" s="165"/>
    </row>
    <row r="201" spans="1:11" s="163" customFormat="1" ht="15.75" x14ac:dyDescent="0.25">
      <c r="A201" s="182">
        <v>482122</v>
      </c>
      <c r="B201" s="14" t="s">
        <v>200</v>
      </c>
      <c r="C201" s="13">
        <f t="shared" si="9"/>
        <v>4000000</v>
      </c>
      <c r="D201" s="13"/>
      <c r="E201" s="13"/>
      <c r="F201" s="13"/>
      <c r="G201" s="13">
        <v>4000000</v>
      </c>
      <c r="H201" s="165"/>
      <c r="I201" s="164"/>
      <c r="J201" s="165"/>
    </row>
    <row r="202" spans="1:11" x14ac:dyDescent="0.25">
      <c r="A202" s="182">
        <v>482131</v>
      </c>
      <c r="B202" s="14" t="s">
        <v>64</v>
      </c>
      <c r="C202" s="13">
        <f t="shared" si="9"/>
        <v>39000</v>
      </c>
      <c r="D202" s="13"/>
      <c r="E202" s="13">
        <v>39000</v>
      </c>
      <c r="F202" s="13"/>
      <c r="G202" s="13"/>
      <c r="H202" s="6"/>
      <c r="J202" s="6"/>
      <c r="K202" s="6"/>
    </row>
    <row r="203" spans="1:11" ht="15.75" x14ac:dyDescent="0.25">
      <c r="A203" s="179">
        <v>482200</v>
      </c>
      <c r="B203" s="180" t="s">
        <v>203</v>
      </c>
      <c r="C203" s="181">
        <f t="shared" si="9"/>
        <v>50000</v>
      </c>
      <c r="D203" s="181">
        <f>SUM(D204)</f>
        <v>0</v>
      </c>
      <c r="E203" s="181">
        <f>SUM(E204)</f>
        <v>0</v>
      </c>
      <c r="F203" s="181">
        <f>SUM(F204)</f>
        <v>0</v>
      </c>
      <c r="G203" s="181">
        <f>SUM(G204)</f>
        <v>50000</v>
      </c>
      <c r="H203" s="6"/>
      <c r="J203" s="6"/>
      <c r="K203" s="6"/>
    </row>
    <row r="204" spans="1:11" x14ac:dyDescent="0.25">
      <c r="A204" s="182">
        <v>482231</v>
      </c>
      <c r="B204" s="14" t="s">
        <v>201</v>
      </c>
      <c r="C204" s="13">
        <f t="shared" si="9"/>
        <v>50000</v>
      </c>
      <c r="D204" s="13"/>
      <c r="E204" s="13"/>
      <c r="F204" s="13"/>
      <c r="G204" s="13">
        <v>50000</v>
      </c>
      <c r="H204" s="6"/>
      <c r="J204" s="6"/>
      <c r="K204" s="6"/>
    </row>
    <row r="205" spans="1:11" ht="15.75" x14ac:dyDescent="0.25">
      <c r="A205" s="179">
        <v>482300</v>
      </c>
      <c r="B205" s="180" t="s">
        <v>204</v>
      </c>
      <c r="C205" s="181">
        <f t="shared" si="9"/>
        <v>317000</v>
      </c>
      <c r="D205" s="181">
        <f>SUM(D206)</f>
        <v>0</v>
      </c>
      <c r="E205" s="181">
        <f>SUM(E206)</f>
        <v>0</v>
      </c>
      <c r="F205" s="181">
        <f>SUM(F206)</f>
        <v>0</v>
      </c>
      <c r="G205" s="181">
        <f>SUM(G206)</f>
        <v>317000</v>
      </c>
      <c r="H205" s="6"/>
      <c r="J205" s="6"/>
      <c r="K205" s="6"/>
    </row>
    <row r="206" spans="1:11" s="64" customFormat="1" x14ac:dyDescent="0.25">
      <c r="A206" s="182">
        <v>482312</v>
      </c>
      <c r="B206" s="14" t="s">
        <v>202</v>
      </c>
      <c r="C206" s="56">
        <f t="shared" si="9"/>
        <v>317000</v>
      </c>
      <c r="D206" s="14"/>
      <c r="E206" s="13"/>
      <c r="F206" s="13"/>
      <c r="G206" s="13">
        <v>317000</v>
      </c>
      <c r="I206" s="17"/>
      <c r="J206" s="65"/>
    </row>
    <row r="207" spans="1:11" s="73" customFormat="1" ht="15.75" x14ac:dyDescent="0.25">
      <c r="A207" s="206">
        <v>483000</v>
      </c>
      <c r="B207" s="63" t="s">
        <v>56</v>
      </c>
      <c r="C207" s="53">
        <f t="shared" si="9"/>
        <v>288000</v>
      </c>
      <c r="D207" s="53">
        <f>SUM(D208)</f>
        <v>0</v>
      </c>
      <c r="E207" s="53">
        <f>SUM(E208)</f>
        <v>0</v>
      </c>
      <c r="F207" s="53">
        <f>SUM(F208)</f>
        <v>0</v>
      </c>
      <c r="G207" s="53">
        <f>SUM(G208)</f>
        <v>288000</v>
      </c>
      <c r="I207" s="74"/>
      <c r="J207" s="75"/>
    </row>
    <row r="208" spans="1:11" s="64" customFormat="1" x14ac:dyDescent="0.25">
      <c r="A208" s="182">
        <v>483111</v>
      </c>
      <c r="B208" s="7" t="s">
        <v>55</v>
      </c>
      <c r="C208" s="15">
        <f t="shared" si="9"/>
        <v>288000</v>
      </c>
      <c r="D208" s="7"/>
      <c r="E208" s="8"/>
      <c r="F208" s="8"/>
      <c r="G208" s="8">
        <v>288000</v>
      </c>
      <c r="I208" s="17"/>
      <c r="J208" s="65"/>
    </row>
    <row r="209" spans="1:13" s="34" customFormat="1" ht="15.75" x14ac:dyDescent="0.25">
      <c r="A209" s="206">
        <v>485000</v>
      </c>
      <c r="B209" s="63" t="s">
        <v>206</v>
      </c>
      <c r="C209" s="53">
        <f t="shared" si="9"/>
        <v>0</v>
      </c>
      <c r="D209" s="63">
        <f>SUM(D210)</f>
        <v>0</v>
      </c>
      <c r="E209" s="53">
        <f>SUM(E210)</f>
        <v>0</v>
      </c>
      <c r="F209" s="53">
        <f>SUM(F210)</f>
        <v>0</v>
      </c>
      <c r="G209" s="53">
        <f>SUM(G210)</f>
        <v>0</v>
      </c>
      <c r="I209" s="101"/>
      <c r="J209" s="36"/>
    </row>
    <row r="210" spans="1:13" s="64" customFormat="1" x14ac:dyDescent="0.25">
      <c r="A210" s="182">
        <v>485119</v>
      </c>
      <c r="B210" s="7" t="s">
        <v>207</v>
      </c>
      <c r="C210" s="15">
        <f t="shared" si="9"/>
        <v>0</v>
      </c>
      <c r="D210" s="7"/>
      <c r="E210" s="8"/>
      <c r="F210" s="8"/>
      <c r="G210" s="8"/>
      <c r="I210" s="17"/>
      <c r="J210" s="65"/>
    </row>
    <row r="211" spans="1:13" s="71" customFormat="1" ht="18.75" x14ac:dyDescent="0.3">
      <c r="A211" s="50">
        <v>500000</v>
      </c>
      <c r="B211" s="51" t="s">
        <v>208</v>
      </c>
      <c r="C211" s="52">
        <f t="shared" si="9"/>
        <v>66191414</v>
      </c>
      <c r="D211" s="52">
        <f>SUM(D212)</f>
        <v>0</v>
      </c>
      <c r="E211" s="52">
        <f>SUM(E212)</f>
        <v>0</v>
      </c>
      <c r="F211" s="52">
        <f>SUM(F212)</f>
        <v>0</v>
      </c>
      <c r="G211" s="52">
        <f>SUM(G212)</f>
        <v>66191414</v>
      </c>
      <c r="I211" s="115"/>
      <c r="J211" s="70"/>
    </row>
    <row r="212" spans="1:13" ht="18.75" x14ac:dyDescent="0.3">
      <c r="A212" s="213">
        <v>510000</v>
      </c>
      <c r="B212" s="213" t="s">
        <v>209</v>
      </c>
      <c r="C212" s="221">
        <f t="shared" si="9"/>
        <v>66191414</v>
      </c>
      <c r="D212" s="221">
        <f>D213+D215+D226</f>
        <v>0</v>
      </c>
      <c r="E212" s="221">
        <f>E213+E215+E226</f>
        <v>0</v>
      </c>
      <c r="F212" s="221">
        <f>F213+F215+F226</f>
        <v>0</v>
      </c>
      <c r="G212" s="221">
        <f>G213+G215+G226</f>
        <v>66191414</v>
      </c>
      <c r="I212"/>
    </row>
    <row r="213" spans="1:13" s="73" customFormat="1" ht="15.75" x14ac:dyDescent="0.25">
      <c r="A213" s="110">
        <v>511000</v>
      </c>
      <c r="B213" s="111" t="s">
        <v>212</v>
      </c>
      <c r="C213" s="54">
        <f t="shared" si="9"/>
        <v>38104414</v>
      </c>
      <c r="D213" s="54">
        <f>SUM(D214)</f>
        <v>0</v>
      </c>
      <c r="E213" s="54">
        <f>SUM(E214)</f>
        <v>0</v>
      </c>
      <c r="F213" s="54">
        <f>SUM(F214)</f>
        <v>0</v>
      </c>
      <c r="G213" s="54">
        <f>SUM(G214)</f>
        <v>38104414</v>
      </c>
      <c r="I213" s="116"/>
      <c r="J213" s="75"/>
      <c r="K213" s="117"/>
      <c r="L213" s="117"/>
      <c r="M213" s="117"/>
    </row>
    <row r="214" spans="1:13" s="73" customFormat="1" ht="15.75" x14ac:dyDescent="0.25">
      <c r="A214" s="126">
        <v>511322</v>
      </c>
      <c r="B214" s="130" t="s">
        <v>221</v>
      </c>
      <c r="C214" s="56">
        <f t="shared" si="9"/>
        <v>38104414</v>
      </c>
      <c r="D214" s="56"/>
      <c r="E214" s="56"/>
      <c r="F214" s="56"/>
      <c r="G214" s="56">
        <v>38104414</v>
      </c>
      <c r="I214" s="116"/>
      <c r="J214" s="75"/>
      <c r="K214" s="117"/>
      <c r="L214" s="117"/>
      <c r="M214" s="117"/>
    </row>
    <row r="215" spans="1:13" s="73" customFormat="1" ht="15.75" x14ac:dyDescent="0.25">
      <c r="A215" s="110">
        <v>512000</v>
      </c>
      <c r="B215" s="111" t="s">
        <v>17</v>
      </c>
      <c r="C215" s="54">
        <f t="shared" si="9"/>
        <v>26087000</v>
      </c>
      <c r="D215" s="54">
        <f>D216+D224</f>
        <v>0</v>
      </c>
      <c r="E215" s="54">
        <f>E216+E224</f>
        <v>0</v>
      </c>
      <c r="F215" s="54">
        <f>F216+F224</f>
        <v>0</v>
      </c>
      <c r="G215" s="54">
        <f>G216+G224</f>
        <v>26087000</v>
      </c>
      <c r="I215" s="116"/>
      <c r="J215" s="75"/>
      <c r="K215" s="117"/>
      <c r="L215" s="117"/>
      <c r="M215" s="117"/>
    </row>
    <row r="216" spans="1:13" s="73" customFormat="1" ht="15.75" x14ac:dyDescent="0.25">
      <c r="A216" s="166">
        <v>512200</v>
      </c>
      <c r="B216" s="168" t="s">
        <v>213</v>
      </c>
      <c r="C216" s="160">
        <f t="shared" si="9"/>
        <v>24587000</v>
      </c>
      <c r="D216" s="160">
        <f>SUM(D217:D223)</f>
        <v>0</v>
      </c>
      <c r="E216" s="160">
        <f>SUM(E217:E223)</f>
        <v>0</v>
      </c>
      <c r="F216" s="160">
        <f>SUM(F217:F223)</f>
        <v>0</v>
      </c>
      <c r="G216" s="160">
        <f>SUM(G217:G223)</f>
        <v>24587000</v>
      </c>
      <c r="I216" s="116"/>
      <c r="J216" s="75"/>
      <c r="K216" s="117"/>
      <c r="L216" s="117"/>
      <c r="M216" s="117"/>
    </row>
    <row r="217" spans="1:13" s="214" customFormat="1" x14ac:dyDescent="0.25">
      <c r="A217" s="141">
        <v>512111</v>
      </c>
      <c r="B217" s="59" t="s">
        <v>216</v>
      </c>
      <c r="C217" s="10">
        <f>D217+E217+F217+G217</f>
        <v>0</v>
      </c>
      <c r="D217" s="10"/>
      <c r="E217" s="59"/>
      <c r="F217" s="59"/>
      <c r="G217" s="10">
        <v>0</v>
      </c>
      <c r="I217" s="215"/>
      <c r="J217" s="216"/>
    </row>
    <row r="218" spans="1:13" s="214" customFormat="1" x14ac:dyDescent="0.25">
      <c r="A218" s="141">
        <v>512211</v>
      </c>
      <c r="B218" s="59" t="s">
        <v>210</v>
      </c>
      <c r="C218" s="10">
        <f>D218+E218+F218+G218</f>
        <v>12000000</v>
      </c>
      <c r="D218" s="10"/>
      <c r="E218" s="59"/>
      <c r="F218" s="59"/>
      <c r="G218" s="10">
        <v>12000000</v>
      </c>
      <c r="I218" s="215"/>
      <c r="J218" s="216"/>
    </row>
    <row r="219" spans="1:13" s="214" customFormat="1" x14ac:dyDescent="0.25">
      <c r="A219" s="141">
        <v>512212</v>
      </c>
      <c r="B219" s="59" t="s">
        <v>229</v>
      </c>
      <c r="C219" s="10">
        <f t="shared" ref="C219:C223" si="12">D219+E219+F219+G219</f>
        <v>8580000</v>
      </c>
      <c r="D219" s="10"/>
      <c r="E219" s="59"/>
      <c r="F219" s="59"/>
      <c r="G219" s="10">
        <v>8580000</v>
      </c>
      <c r="I219" s="215"/>
      <c r="J219" s="216"/>
    </row>
    <row r="220" spans="1:13" s="214" customFormat="1" x14ac:dyDescent="0.25">
      <c r="A220" s="141">
        <v>512221</v>
      </c>
      <c r="B220" s="59" t="s">
        <v>220</v>
      </c>
      <c r="C220" s="10">
        <f t="shared" si="12"/>
        <v>2000000</v>
      </c>
      <c r="D220" s="10"/>
      <c r="E220" s="59"/>
      <c r="F220" s="59"/>
      <c r="G220" s="10">
        <v>2000000</v>
      </c>
      <c r="I220" s="215"/>
      <c r="J220" s="216"/>
    </row>
    <row r="221" spans="1:13" s="214" customFormat="1" x14ac:dyDescent="0.25">
      <c r="A221" s="217">
        <v>512222</v>
      </c>
      <c r="B221" s="59" t="s">
        <v>57</v>
      </c>
      <c r="C221" s="10">
        <f t="shared" si="12"/>
        <v>500000</v>
      </c>
      <c r="D221" s="10"/>
      <c r="E221" s="59"/>
      <c r="F221" s="59"/>
      <c r="G221" s="218">
        <v>500000</v>
      </c>
      <c r="I221" s="215"/>
      <c r="J221" s="216"/>
    </row>
    <row r="222" spans="1:13" s="214" customFormat="1" x14ac:dyDescent="0.25">
      <c r="A222" s="141">
        <v>512241</v>
      </c>
      <c r="B222" s="59" t="s">
        <v>225</v>
      </c>
      <c r="C222" s="10">
        <f t="shared" si="12"/>
        <v>507000</v>
      </c>
      <c r="D222" s="10"/>
      <c r="E222" s="59"/>
      <c r="F222" s="59"/>
      <c r="G222" s="10">
        <v>507000</v>
      </c>
      <c r="I222" s="219"/>
      <c r="J222" s="216"/>
    </row>
    <row r="223" spans="1:13" s="214" customFormat="1" x14ac:dyDescent="0.25">
      <c r="A223" s="141">
        <v>512251</v>
      </c>
      <c r="B223" s="59" t="s">
        <v>211</v>
      </c>
      <c r="C223" s="10">
        <f t="shared" si="12"/>
        <v>1000000</v>
      </c>
      <c r="D223" s="10"/>
      <c r="E223" s="59"/>
      <c r="F223" s="59"/>
      <c r="G223" s="10">
        <v>1000000</v>
      </c>
      <c r="I223" s="219"/>
      <c r="J223" s="216"/>
    </row>
    <row r="224" spans="1:13" s="163" customFormat="1" ht="15.75" x14ac:dyDescent="0.25">
      <c r="A224" s="166">
        <v>512500</v>
      </c>
      <c r="B224" s="161" t="s">
        <v>214</v>
      </c>
      <c r="C224" s="160">
        <f>D224+E224+F224+G224</f>
        <v>1500000</v>
      </c>
      <c r="D224" s="160">
        <f>SUM(D225)</f>
        <v>0</v>
      </c>
      <c r="E224" s="161">
        <f>SUM(E225)</f>
        <v>0</v>
      </c>
      <c r="F224" s="161">
        <f>SUM(F225)</f>
        <v>0</v>
      </c>
      <c r="G224" s="160">
        <f>SUM(G225)</f>
        <v>1500000</v>
      </c>
      <c r="I224" s="220"/>
      <c r="J224" s="165"/>
    </row>
    <row r="225" spans="1:10" s="214" customFormat="1" x14ac:dyDescent="0.25">
      <c r="A225" s="141">
        <v>512511</v>
      </c>
      <c r="B225" s="59" t="s">
        <v>224</v>
      </c>
      <c r="C225" s="10">
        <f>D225+E225+F225+G225</f>
        <v>1500000</v>
      </c>
      <c r="D225" s="10"/>
      <c r="E225" s="59"/>
      <c r="F225" s="59"/>
      <c r="G225" s="10">
        <v>1500000</v>
      </c>
      <c r="I225" s="219"/>
      <c r="J225" s="216"/>
    </row>
    <row r="226" spans="1:10" s="64" customFormat="1" ht="15.75" x14ac:dyDescent="0.25">
      <c r="A226" s="206">
        <v>515000</v>
      </c>
      <c r="B226" s="63" t="s">
        <v>215</v>
      </c>
      <c r="C226" s="53">
        <f>D226+E226+F226+G226</f>
        <v>2000000</v>
      </c>
      <c r="D226" s="53">
        <f>SUM(D227)</f>
        <v>0</v>
      </c>
      <c r="E226" s="63">
        <f>SUM(E227)</f>
        <v>0</v>
      </c>
      <c r="F226" s="63">
        <f>SUM(F227)</f>
        <v>0</v>
      </c>
      <c r="G226" s="53">
        <f>SUM(G227)</f>
        <v>2000000</v>
      </c>
      <c r="I226" s="107"/>
      <c r="J226" s="65"/>
    </row>
    <row r="227" spans="1:10" s="64" customFormat="1" x14ac:dyDescent="0.25">
      <c r="A227" s="25">
        <v>515111</v>
      </c>
      <c r="B227" s="7" t="s">
        <v>230</v>
      </c>
      <c r="C227" s="15">
        <f>D227+E227+F227+G227</f>
        <v>2000000</v>
      </c>
      <c r="D227" s="8"/>
      <c r="E227" s="7"/>
      <c r="F227" s="7"/>
      <c r="G227" s="8">
        <v>2000000</v>
      </c>
      <c r="I227" s="107"/>
      <c r="J227" s="65"/>
    </row>
    <row r="228" spans="1:10" ht="18.75" x14ac:dyDescent="0.3">
      <c r="A228" s="222"/>
      <c r="B228" s="223" t="s">
        <v>22</v>
      </c>
      <c r="C228" s="224">
        <f>D228+E228+F228+G228</f>
        <v>1284411551</v>
      </c>
      <c r="D228" s="224">
        <f>D32+D211</f>
        <v>0</v>
      </c>
      <c r="E228" s="224">
        <f>E32+E211</f>
        <v>1112683603</v>
      </c>
      <c r="F228" s="224">
        <f>F32+F211</f>
        <v>10873448</v>
      </c>
      <c r="G228" s="224">
        <f>G32+G211</f>
        <v>160854500</v>
      </c>
    </row>
    <row r="229" spans="1:10" x14ac:dyDescent="0.25">
      <c r="A229" s="27"/>
      <c r="B229" s="9"/>
      <c r="C229" s="9"/>
      <c r="D229" s="9"/>
      <c r="E229" s="9"/>
      <c r="F229" s="9"/>
      <c r="G229" s="9"/>
    </row>
  </sheetData>
  <mergeCells count="3">
    <mergeCell ref="A1:G1"/>
    <mergeCell ref="A2:G2"/>
    <mergeCell ref="A31:G3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2025-06-02T09:37:35Z</cp:lastPrinted>
  <dcterms:created xsi:type="dcterms:W3CDTF">2016-01-15T07:30:56Z</dcterms:created>
  <dcterms:modified xsi:type="dcterms:W3CDTF">2026-03-20T12:26:59Z</dcterms:modified>
</cp:coreProperties>
</file>